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nshoukenkyu\Desktop\"/>
    </mc:Choice>
  </mc:AlternateContent>
  <bookViews>
    <workbookView xWindow="0" yWindow="0" windowWidth="28800" windowHeight="11490" tabRatio="761"/>
  </bookViews>
  <sheets>
    <sheet name="3-1①IRB（初年度 ・複数年度）" sheetId="4" r:id="rId1"/>
    <sheet name="3-1②IRB（次年度以降）" sheetId="9" r:id="rId2"/>
    <sheet name="3-2 固定費" sheetId="15" r:id="rId3"/>
    <sheet name="3-3変動費（実施症例）" sheetId="13" r:id="rId4"/>
    <sheet name="3-4変動費（観察期脱落症例） " sheetId="6" r:id="rId5"/>
    <sheet name="3-5　変動費（体外診）" sheetId="7" r:id="rId6"/>
    <sheet name="3-6変動費（SMO委託_実施症例）" sheetId="10" r:id="rId7"/>
    <sheet name="3-7変動費（SMO委託_観察期脱落症例）" sheetId="11" r:id="rId8"/>
    <sheet name="3-8　変動費（体外診_SMO委託）" sheetId="12" r:id="rId9"/>
  </sheets>
  <definedNames>
    <definedName name="_xlnm.Print_Area" localSheetId="0">'3-1①IRB（初年度 ・複数年度）'!$B$1:$N$42</definedName>
    <definedName name="_xlnm.Print_Area" localSheetId="1">'3-1②IRB（次年度以降）'!$B$1:$N$41</definedName>
    <definedName name="_xlnm.Print_Area" localSheetId="2">'3-2 固定費'!$B$1:$N$39</definedName>
    <definedName name="_xlnm.Print_Area" localSheetId="3">'3-3変動費（実施症例）'!$B$1:$N$57</definedName>
    <definedName name="_xlnm.Print_Area" localSheetId="4">'3-4変動費（観察期脱落症例） '!$B$1:$N$31</definedName>
    <definedName name="_xlnm.Print_Area" localSheetId="5">'3-5　変動費（体外診）'!$B$1:$N$37</definedName>
    <definedName name="_xlnm.Print_Area" localSheetId="6">'3-6変動費（SMO委託_実施症例）'!$B$1:$N$57</definedName>
    <definedName name="_xlnm.Print_Area" localSheetId="7">'3-7変動費（SMO委託_観察期脱落症例）'!$B$1:$N$31</definedName>
    <definedName name="_xlnm.Print_Area" localSheetId="8">'3-8　変動費（体外診_SMO委託）'!$B$1:$N$37</definedName>
  </definedNames>
  <calcPr calcId="162913"/>
</workbook>
</file>

<file path=xl/calcChain.xml><?xml version="1.0" encoding="utf-8"?>
<calcChain xmlns="http://schemas.openxmlformats.org/spreadsheetml/2006/main">
  <c r="G45" i="10" l="1"/>
  <c r="G52" i="10"/>
  <c r="G27" i="13" l="1"/>
  <c r="G45" i="13"/>
  <c r="K17" i="15"/>
  <c r="N17" i="15"/>
  <c r="D17" i="15" s="1"/>
  <c r="K22" i="15"/>
  <c r="N22" i="15" s="1"/>
  <c r="D22" i="15" s="1"/>
  <c r="D25" i="15"/>
  <c r="G28" i="15" l="1"/>
  <c r="N28" i="15" s="1"/>
  <c r="D28" i="15" s="1"/>
  <c r="D13" i="15" s="1"/>
  <c r="G32" i="15" l="1"/>
  <c r="N32" i="15"/>
  <c r="D32" i="15" s="1"/>
  <c r="D30" i="15" s="1"/>
  <c r="G36" i="15" l="1"/>
  <c r="N36" i="15" s="1"/>
  <c r="D36" i="15" s="1"/>
  <c r="D34" i="15" s="1"/>
  <c r="D39" i="15" s="1"/>
  <c r="N27" i="11" l="1"/>
  <c r="N23" i="11"/>
  <c r="N19" i="11"/>
  <c r="N27" i="6"/>
  <c r="N23" i="6"/>
  <c r="N19" i="6"/>
  <c r="N35" i="9"/>
  <c r="N31" i="9"/>
  <c r="N27" i="9"/>
  <c r="N19" i="13"/>
  <c r="D22" i="12"/>
  <c r="D19" i="12"/>
  <c r="G19" i="11"/>
  <c r="N13" i="11"/>
  <c r="N19" i="10"/>
  <c r="N16" i="10"/>
  <c r="N13" i="10"/>
  <c r="D22" i="7"/>
  <c r="D19" i="7"/>
  <c r="G19" i="6"/>
  <c r="N16" i="6"/>
  <c r="N13" i="6"/>
  <c r="L14" i="4"/>
  <c r="L17" i="4"/>
  <c r="D19" i="10" l="1"/>
  <c r="G25" i="7"/>
  <c r="N25" i="7" s="1"/>
  <c r="D25" i="7" s="1"/>
  <c r="D11" i="7" s="1"/>
  <c r="N29" i="7" s="1"/>
  <c r="D19" i="13"/>
  <c r="N16" i="13"/>
  <c r="D25" i="4"/>
  <c r="D16" i="13" l="1"/>
  <c r="N13" i="13"/>
  <c r="D13" i="13" s="1"/>
  <c r="G24" i="13" l="1"/>
  <c r="N24" i="13" l="1"/>
  <c r="D24" i="13" s="1"/>
  <c r="N27" i="13"/>
  <c r="D27" i="13" s="1"/>
  <c r="D11" i="13" l="1"/>
  <c r="G31" i="13" s="1"/>
  <c r="N31" i="13" s="1"/>
  <c r="N16" i="12"/>
  <c r="N16" i="11"/>
  <c r="D16" i="11" s="1"/>
  <c r="D16" i="12"/>
  <c r="N13" i="12"/>
  <c r="D13" i="12"/>
  <c r="D13" i="11"/>
  <c r="D16" i="10"/>
  <c r="D13" i="10"/>
  <c r="N16" i="7"/>
  <c r="D16" i="7"/>
  <c r="N13" i="7"/>
  <c r="D13" i="7"/>
  <c r="L14" i="9"/>
  <c r="N14" i="9" s="1"/>
  <c r="D14" i="9" s="1"/>
  <c r="L20" i="9"/>
  <c r="N20" i="9"/>
  <c r="D20" i="9" s="1"/>
  <c r="L17" i="9"/>
  <c r="N17" i="9" s="1"/>
  <c r="D17" i="9" s="1"/>
  <c r="D16" i="6"/>
  <c r="D13" i="6"/>
  <c r="N14" i="4"/>
  <c r="D14" i="4" s="1"/>
  <c r="N17" i="4"/>
  <c r="D17" i="4" s="1"/>
  <c r="L20" i="4"/>
  <c r="N20" i="4" s="1"/>
  <c r="D20" i="4" s="1"/>
  <c r="G27" i="10" l="1"/>
  <c r="N27" i="10" s="1"/>
  <c r="D27" i="10" s="1"/>
  <c r="D31" i="13"/>
  <c r="G28" i="4"/>
  <c r="N28" i="4" s="1"/>
  <c r="D28" i="4" s="1"/>
  <c r="D12" i="4" s="1"/>
  <c r="G27" i="9"/>
  <c r="D27" i="9" s="1"/>
  <c r="D12" i="9" s="1"/>
  <c r="G25" i="12"/>
  <c r="G24" i="10"/>
  <c r="D19" i="11"/>
  <c r="D11" i="11" s="1"/>
  <c r="D19" i="6"/>
  <c r="D11" i="6" s="1"/>
  <c r="N24" i="10" l="1"/>
  <c r="D24" i="10" s="1"/>
  <c r="D11" i="10" s="1"/>
  <c r="G31" i="10" s="1"/>
  <c r="N31" i="10" s="1"/>
  <c r="D31" i="10" s="1"/>
  <c r="D29" i="10" s="1"/>
  <c r="G35" i="10" s="1"/>
  <c r="N35" i="10" s="1"/>
  <c r="N25" i="12"/>
  <c r="D25" i="12" s="1"/>
  <c r="D11" i="12" s="1"/>
  <c r="N29" i="12" s="1"/>
  <c r="D29" i="12" s="1"/>
  <c r="D27" i="12" s="1"/>
  <c r="D23" i="11"/>
  <c r="D21" i="11" s="1"/>
  <c r="G23" i="6"/>
  <c r="D23" i="6"/>
  <c r="D21" i="6" s="1"/>
  <c r="D29" i="13"/>
  <c r="G35" i="13" s="1"/>
  <c r="G32" i="4"/>
  <c r="N32" i="4" s="1"/>
  <c r="D32" i="4" s="1"/>
  <c r="D30" i="4" s="1"/>
  <c r="G36" i="4" s="1"/>
  <c r="N36" i="4" s="1"/>
  <c r="D36" i="4" s="1"/>
  <c r="D34" i="4" s="1"/>
  <c r="G31" i="9"/>
  <c r="G29" i="7"/>
  <c r="D29" i="7"/>
  <c r="G23" i="11"/>
  <c r="G29" i="12" l="1"/>
  <c r="D27" i="7"/>
  <c r="G27" i="6"/>
  <c r="D27" i="6" s="1"/>
  <c r="N35" i="13"/>
  <c r="D35" i="13" s="1"/>
  <c r="D33" i="13" s="1"/>
  <c r="D38" i="13" s="1"/>
  <c r="D31" i="9"/>
  <c r="D29" i="9" s="1"/>
  <c r="D39" i="4"/>
  <c r="D35" i="10"/>
  <c r="D33" i="10" s="1"/>
  <c r="D38" i="10" s="1"/>
  <c r="G33" i="12"/>
  <c r="N33" i="12" s="1"/>
  <c r="G27" i="11"/>
  <c r="G53" i="10" l="1"/>
  <c r="G55" i="10"/>
  <c r="G56" i="10"/>
  <c r="G47" i="10"/>
  <c r="G54" i="10"/>
  <c r="G46" i="10"/>
  <c r="G33" i="7"/>
  <c r="G47" i="13"/>
  <c r="G54" i="13"/>
  <c r="G46" i="13"/>
  <c r="G55" i="13"/>
  <c r="G53" i="13"/>
  <c r="G56" i="13"/>
  <c r="G52" i="13"/>
  <c r="G35" i="9"/>
  <c r="D25" i="6"/>
  <c r="D29" i="6" s="1"/>
  <c r="D27" i="11"/>
  <c r="D25" i="11" s="1"/>
  <c r="D29" i="11" s="1"/>
  <c r="D33" i="12"/>
  <c r="D31" i="12" s="1"/>
  <c r="D35" i="12" s="1"/>
  <c r="N33" i="7" l="1"/>
  <c r="D33" i="7" s="1"/>
  <c r="D31" i="7" s="1"/>
  <c r="D35" i="7" s="1"/>
  <c r="G57" i="13"/>
  <c r="G48" i="13"/>
  <c r="D35" i="9"/>
  <c r="D33" i="9" s="1"/>
  <c r="D38" i="9" s="1"/>
  <c r="G57" i="10"/>
  <c r="G48" i="10"/>
</calcChain>
</file>

<file path=xl/sharedStrings.xml><?xml version="1.0" encoding="utf-8"?>
<sst xmlns="http://schemas.openxmlformats.org/spreadsheetml/2006/main" count="663" uniqueCount="170">
  <si>
    <t>項目</t>
    <rPh sb="0" eb="2">
      <t>コウモク</t>
    </rPh>
    <phoneticPr fontId="2"/>
  </si>
  <si>
    <t>区　分</t>
    <rPh sb="0" eb="3">
      <t>クブン</t>
    </rPh>
    <phoneticPr fontId="2"/>
  </si>
  <si>
    <t>金　額</t>
    <rPh sb="0" eb="3">
      <t>キンガク</t>
    </rPh>
    <phoneticPr fontId="2"/>
  </si>
  <si>
    <t>　　　　　算　　　　　出　　　　　内　　　　　訳</t>
    <rPh sb="5" eb="12">
      <t>サンシュツ</t>
    </rPh>
    <rPh sb="17" eb="24">
      <t>ウチワケ</t>
    </rPh>
    <phoneticPr fontId="2"/>
  </si>
  <si>
    <t>番号</t>
  </si>
  <si>
    <t>直接経費</t>
    <rPh sb="0" eb="2">
      <t>チョクセツ</t>
    </rPh>
    <rPh sb="2" eb="4">
      <t>ケイヒ</t>
    </rPh>
    <phoneticPr fontId="2"/>
  </si>
  <si>
    <t>円</t>
    <rPh sb="0" eb="1">
      <t>エン</t>
    </rPh>
    <phoneticPr fontId="2"/>
  </si>
  <si>
    <t>　合　計</t>
    <rPh sb="1" eb="4">
      <t>ゴウケイ</t>
    </rPh>
    <phoneticPr fontId="2"/>
  </si>
  <si>
    <t>(</t>
    <phoneticPr fontId="2"/>
  </si>
  <si>
    <t>＝</t>
    <phoneticPr fontId="2"/>
  </si>
  <si>
    <t>治験課題名：○○○（実施計画書番号：○○○）</t>
    <rPh sb="10" eb="12">
      <t>ジッシ</t>
    </rPh>
    <rPh sb="12" eb="15">
      <t>ケイカクショ</t>
    </rPh>
    <rPh sb="15" eb="17">
      <t>バンゴウ</t>
    </rPh>
    <phoneticPr fontId="2"/>
  </si>
  <si>
    <t>依頼者名　：○○○株式会社</t>
    <rPh sb="9" eb="13">
      <t>カブシキガイシャ</t>
    </rPh>
    <phoneticPr fontId="2"/>
  </si>
  <si>
    <t>治　験　経　費　算　定　内　訳　書(固定費）</t>
    <rPh sb="0" eb="3">
      <t>チケン</t>
    </rPh>
    <rPh sb="4" eb="7">
      <t>ケイヒ</t>
    </rPh>
    <rPh sb="8" eb="11">
      <t>サンテイ</t>
    </rPh>
    <rPh sb="12" eb="17">
      <t>ウチワケショ</t>
    </rPh>
    <rPh sb="18" eb="21">
      <t>コテイヒ</t>
    </rPh>
    <phoneticPr fontId="2"/>
  </si>
  <si>
    <t>外部委員謝金</t>
    <rPh sb="0" eb="2">
      <t>ガイブ</t>
    </rPh>
    <rPh sb="2" eb="4">
      <t>イイン</t>
    </rPh>
    <rPh sb="4" eb="6">
      <t>シャキン</t>
    </rPh>
    <phoneticPr fontId="2"/>
  </si>
  <si>
    <t>ヶ月＝</t>
    <rPh sb="1" eb="2">
      <t>ゲツ</t>
    </rPh>
    <phoneticPr fontId="2"/>
  </si>
  <si>
    <t>審査費用</t>
    <rPh sb="0" eb="2">
      <t>シンサ</t>
    </rPh>
    <rPh sb="2" eb="4">
      <t>ヒヨウ</t>
    </rPh>
    <phoneticPr fontId="2"/>
  </si>
  <si>
    <t>新規審査費用</t>
    <rPh sb="0" eb="2">
      <t>シンキ</t>
    </rPh>
    <rPh sb="2" eb="4">
      <t>シンサ</t>
    </rPh>
    <rPh sb="4" eb="6">
      <t>ヒヨウ</t>
    </rPh>
    <phoneticPr fontId="2"/>
  </si>
  <si>
    <t>CRC経費</t>
    <rPh sb="3" eb="5">
      <t>ケイヒ</t>
    </rPh>
    <phoneticPr fontId="2"/>
  </si>
  <si>
    <t>×</t>
    <phoneticPr fontId="2"/>
  </si>
  <si>
    <t>・</t>
    <phoneticPr fontId="2"/>
  </si>
  <si>
    <t>%</t>
    <phoneticPr fontId="2"/>
  </si>
  <si>
    <t>c</t>
    <phoneticPr fontId="2"/>
  </si>
  <si>
    <t>d</t>
    <phoneticPr fontId="2"/>
  </si>
  <si>
    <t>備 品 費</t>
    <rPh sb="0" eb="3">
      <t>ビヒン</t>
    </rPh>
    <rPh sb="4" eb="5">
      <t>ヒ</t>
    </rPh>
    <phoneticPr fontId="2"/>
  </si>
  <si>
    <t>その他</t>
    <rPh sb="2" eb="3">
      <t>タ</t>
    </rPh>
    <phoneticPr fontId="2"/>
  </si>
  <si>
    <t>文書保管
管理費</t>
    <rPh sb="0" eb="2">
      <t>ブンショ</t>
    </rPh>
    <rPh sb="2" eb="4">
      <t>ホカン</t>
    </rPh>
    <rPh sb="5" eb="8">
      <t>カンリヒ</t>
    </rPh>
    <phoneticPr fontId="2"/>
  </si>
  <si>
    <t>g</t>
    <phoneticPr fontId="2"/>
  </si>
  <si>
    <t>管 理 費</t>
    <phoneticPr fontId="2"/>
  </si>
  <si>
    <t>a～f</t>
    <phoneticPr fontId="2"/>
  </si>
  <si>
    <t>×　</t>
    <phoneticPr fontId="2"/>
  </si>
  <si>
    <t>整理番号　：　　　　　　</t>
    <rPh sb="0" eb="2">
      <t>セイリ</t>
    </rPh>
    <rPh sb="2" eb="4">
      <t>バンゴウ</t>
    </rPh>
    <phoneticPr fontId="2"/>
  </si>
  <si>
    <t>a</t>
    <phoneticPr fontId="2"/>
  </si>
  <si>
    <t>b</t>
    <phoneticPr fontId="2"/>
  </si>
  <si>
    <t>事務局人件費</t>
    <rPh sb="0" eb="3">
      <t>ジムキョク</t>
    </rPh>
    <rPh sb="3" eb="6">
      <t>ジンケンヒ</t>
    </rPh>
    <phoneticPr fontId="2"/>
  </si>
  <si>
    <t>a～e</t>
    <phoneticPr fontId="2"/>
  </si>
  <si>
    <t>　　年　　月開催IRB</t>
    <rPh sb="2" eb="3">
      <t>ネン</t>
    </rPh>
    <rPh sb="5" eb="6">
      <t>ガツ</t>
    </rPh>
    <rPh sb="6" eb="8">
      <t>カイサイ</t>
    </rPh>
    <phoneticPr fontId="2"/>
  </si>
  <si>
    <t>ヶ月）</t>
    <rPh sb="1" eb="2">
      <t>ゲツ</t>
    </rPh>
    <phoneticPr fontId="2"/>
  </si>
  <si>
    <t>～</t>
    <phoneticPr fontId="2"/>
  </si>
  <si>
    <t>e</t>
    <phoneticPr fontId="2"/>
  </si>
  <si>
    <t>f</t>
    <phoneticPr fontId="2"/>
  </si>
  <si>
    <t>円　（a～f）</t>
    <rPh sb="0" eb="1">
      <t>エン</t>
    </rPh>
    <phoneticPr fontId="2"/>
  </si>
  <si>
    <t>円(a～f）</t>
    <rPh sb="0" eb="1">
      <t>エン</t>
    </rPh>
    <phoneticPr fontId="2"/>
  </si>
  <si>
    <t>治験審査委員会経費算定内訳書</t>
    <rPh sb="0" eb="2">
      <t>チケン</t>
    </rPh>
    <rPh sb="2" eb="4">
      <t>シンサ</t>
    </rPh>
    <rPh sb="4" eb="7">
      <t>イインカイ</t>
    </rPh>
    <rPh sb="7" eb="9">
      <t>ケイヒ</t>
    </rPh>
    <rPh sb="9" eb="11">
      <t>サンテイ</t>
    </rPh>
    <rPh sb="11" eb="14">
      <t>ウチワケショ</t>
    </rPh>
    <phoneticPr fontId="2"/>
  </si>
  <si>
    <t>滋賀３-２</t>
    <rPh sb="0" eb="2">
      <t>シガ</t>
    </rPh>
    <phoneticPr fontId="2"/>
  </si>
  <si>
    <t>・</t>
    <phoneticPr fontId="2"/>
  </si>
  <si>
    <t>基本料</t>
    <rPh sb="0" eb="3">
      <t>キホンリョウ</t>
    </rPh>
    <phoneticPr fontId="2"/>
  </si>
  <si>
    <t>研究経費</t>
    <rPh sb="0" eb="2">
      <t>ケンキュウ</t>
    </rPh>
    <rPh sb="2" eb="4">
      <t>ケイヒ</t>
    </rPh>
    <phoneticPr fontId="2"/>
  </si>
  <si>
    <t>治験薬等管理費</t>
    <rPh sb="0" eb="3">
      <t>チケンヤク</t>
    </rPh>
    <rPh sb="3" eb="4">
      <t>トウ</t>
    </rPh>
    <rPh sb="4" eb="7">
      <t>カンリヒ</t>
    </rPh>
    <phoneticPr fontId="2"/>
  </si>
  <si>
    <t>金額を入力して下さい</t>
    <rPh sb="0" eb="2">
      <t>キンガク</t>
    </rPh>
    <rPh sb="3" eb="5">
      <t>ニュウリョク</t>
    </rPh>
    <rPh sb="7" eb="8">
      <t>クダ</t>
    </rPh>
    <phoneticPr fontId="2"/>
  </si>
  <si>
    <t>治　験　経　費　算　定　内　訳　書(変動費）</t>
    <rPh sb="0" eb="3">
      <t>チケン</t>
    </rPh>
    <rPh sb="4" eb="7">
      <t>ケイヒ</t>
    </rPh>
    <rPh sb="8" eb="11">
      <t>サンテイ</t>
    </rPh>
    <rPh sb="12" eb="17">
      <t>ウチワケショ</t>
    </rPh>
    <rPh sb="18" eb="20">
      <t>ヘンドウ</t>
    </rPh>
    <rPh sb="20" eb="21">
      <t>ヒ</t>
    </rPh>
    <phoneticPr fontId="2"/>
  </si>
  <si>
    <t>滋賀３-３</t>
    <rPh sb="0" eb="2">
      <t>シガ</t>
    </rPh>
    <phoneticPr fontId="2"/>
  </si>
  <si>
    <t>a～d</t>
    <phoneticPr fontId="2"/>
  </si>
  <si>
    <t>滋賀３-４</t>
    <rPh sb="0" eb="2">
      <t>シガ</t>
    </rPh>
    <phoneticPr fontId="2"/>
  </si>
  <si>
    <t>治　験　経　費　算　定　内　訳　書(観察期脱落）</t>
    <rPh sb="0" eb="3">
      <t>チケン</t>
    </rPh>
    <rPh sb="4" eb="7">
      <t>ケイヒ</t>
    </rPh>
    <rPh sb="8" eb="11">
      <t>サンテイ</t>
    </rPh>
    <rPh sb="12" eb="17">
      <t>ウチワケショ</t>
    </rPh>
    <rPh sb="18" eb="20">
      <t>カンサツ</t>
    </rPh>
    <rPh sb="20" eb="21">
      <t>キ</t>
    </rPh>
    <rPh sb="21" eb="23">
      <t>ダツラク</t>
    </rPh>
    <phoneticPr fontId="2"/>
  </si>
  <si>
    <t>a～b</t>
    <phoneticPr fontId="2"/>
  </si>
  <si>
    <t>c</t>
    <phoneticPr fontId="2"/>
  </si>
  <si>
    <t>d</t>
    <phoneticPr fontId="2"/>
  </si>
  <si>
    <t>a～c</t>
    <phoneticPr fontId="2"/>
  </si>
  <si>
    <t>滋賀３-５</t>
    <rPh sb="0" eb="2">
      <t>シガ</t>
    </rPh>
    <phoneticPr fontId="2"/>
  </si>
  <si>
    <t>□体外診断用医薬品</t>
    <rPh sb="1" eb="3">
      <t>タイガイ</t>
    </rPh>
    <rPh sb="3" eb="6">
      <t>シンダンヨウ</t>
    </rPh>
    <rPh sb="6" eb="9">
      <t>イヤクヒン</t>
    </rPh>
    <phoneticPr fontId="2"/>
  </si>
  <si>
    <t xml:space="preserve">  5,000円　×</t>
    <rPh sb="7" eb="8">
      <t>エン</t>
    </rPh>
    <phoneticPr fontId="2"/>
  </si>
  <si>
    <t>施設管理費</t>
    <rPh sb="0" eb="2">
      <t>シセツ</t>
    </rPh>
    <rPh sb="2" eb="5">
      <t>カンリヒ</t>
    </rPh>
    <phoneticPr fontId="2"/>
  </si>
  <si>
    <t>　（間 接 経 費）</t>
    <rPh sb="2" eb="5">
      <t>カンセツ</t>
    </rPh>
    <rPh sb="6" eb="9">
      <t>ケイヒ</t>
    </rPh>
    <phoneticPr fontId="2"/>
  </si>
  <si>
    <t>その際は、年度毎等の算定内訳を作成する。</t>
    <rPh sb="2" eb="3">
      <t>サイ</t>
    </rPh>
    <rPh sb="5" eb="7">
      <t>ネンド</t>
    </rPh>
    <rPh sb="7" eb="8">
      <t>ゴト</t>
    </rPh>
    <rPh sb="8" eb="9">
      <t>トウ</t>
    </rPh>
    <rPh sb="10" eb="12">
      <t>サンテイ</t>
    </rPh>
    <rPh sb="12" eb="14">
      <t>ウチワケ</t>
    </rPh>
    <rPh sb="15" eb="17">
      <t>サクセイ</t>
    </rPh>
    <phoneticPr fontId="2"/>
  </si>
  <si>
    <t>【初年度/複数年度用】</t>
    <rPh sb="1" eb="4">
      <t>ショネンド</t>
    </rPh>
    <rPh sb="5" eb="7">
      <t>フクスウ</t>
    </rPh>
    <rPh sb="7" eb="9">
      <t>ネンド</t>
    </rPh>
    <rPh sb="9" eb="10">
      <t>ヨウ</t>
    </rPh>
    <phoneticPr fontId="2"/>
  </si>
  <si>
    <t>月</t>
    <rPh sb="0" eb="1">
      <t>ツキ</t>
    </rPh>
    <phoneticPr fontId="2"/>
  </si>
  <si>
    <t>×</t>
    <phoneticPr fontId="2"/>
  </si>
  <si>
    <t>ポイント数総計</t>
    <rPh sb="4" eb="5">
      <t>スウ</t>
    </rPh>
    <rPh sb="5" eb="7">
      <t>ソウケイ</t>
    </rPh>
    <phoneticPr fontId="2"/>
  </si>
  <si>
    <t>合計ポイント数</t>
    <rPh sb="0" eb="2">
      <t>ゴウケイ</t>
    </rPh>
    <rPh sb="6" eb="7">
      <t>スウ</t>
    </rPh>
    <phoneticPr fontId="2"/>
  </si>
  <si>
    <t>円　（a～e）</t>
    <rPh sb="0" eb="1">
      <t>エン</t>
    </rPh>
    <phoneticPr fontId="2"/>
  </si>
  <si>
    <t>滋賀4で算出したポイント数を入力して下さい</t>
    <rPh sb="0" eb="2">
      <t>シガ</t>
    </rPh>
    <rPh sb="4" eb="6">
      <t>サンシュツ</t>
    </rPh>
    <rPh sb="12" eb="13">
      <t>スウ</t>
    </rPh>
    <rPh sb="14" eb="16">
      <t>ニュウリョク</t>
    </rPh>
    <rPh sb="18" eb="19">
      <t>クダ</t>
    </rPh>
    <phoneticPr fontId="2"/>
  </si>
  <si>
    <t>【マイルストン支払を採用する場合】</t>
    <rPh sb="7" eb="9">
      <t>シハライ</t>
    </rPh>
    <rPh sb="10" eb="12">
      <t>サイヨウ</t>
    </rPh>
    <rPh sb="14" eb="16">
      <t>バアイ</t>
    </rPh>
    <phoneticPr fontId="2"/>
  </si>
  <si>
    <t>短期試験</t>
    <rPh sb="0" eb="2">
      <t>タンキ</t>
    </rPh>
    <rPh sb="2" eb="4">
      <t>シケン</t>
    </rPh>
    <phoneticPr fontId="2"/>
  </si>
  <si>
    <t>治験薬投与開始時</t>
    <rPh sb="0" eb="3">
      <t>チケンヤク</t>
    </rPh>
    <rPh sb="3" eb="5">
      <t>トウヨ</t>
    </rPh>
    <rPh sb="5" eb="8">
      <t>カイシジ</t>
    </rPh>
    <phoneticPr fontId="2"/>
  </si>
  <si>
    <t>Visit○観察実施時</t>
    <rPh sb="6" eb="8">
      <t>カンサツ</t>
    </rPh>
    <rPh sb="8" eb="11">
      <t>ジッシジ</t>
    </rPh>
    <phoneticPr fontId="2"/>
  </si>
  <si>
    <t>観察終了時</t>
    <rPh sb="0" eb="2">
      <t>カンサツ</t>
    </rPh>
    <rPh sb="2" eb="5">
      <t>シュウリョウジ</t>
    </rPh>
    <phoneticPr fontId="2"/>
  </si>
  <si>
    <t>算定時期</t>
    <rPh sb="0" eb="2">
      <t>サンテイ</t>
    </rPh>
    <rPh sb="2" eb="4">
      <t>ジキ</t>
    </rPh>
    <phoneticPr fontId="2"/>
  </si>
  <si>
    <t>金額</t>
    <rPh sb="0" eb="2">
      <t>キンガク</t>
    </rPh>
    <phoneticPr fontId="2"/>
  </si>
  <si>
    <t>合計</t>
    <rPh sb="0" eb="2">
      <t>ゴウケイ</t>
    </rPh>
    <phoneticPr fontId="2"/>
  </si>
  <si>
    <t>Visit○観察実施時（中間）</t>
    <rPh sb="6" eb="8">
      <t>カンサツ</t>
    </rPh>
    <rPh sb="8" eb="11">
      <t>ジッシジ</t>
    </rPh>
    <rPh sb="12" eb="14">
      <t>チュウカン</t>
    </rPh>
    <phoneticPr fontId="2"/>
  </si>
  <si>
    <t>長期試験 (治験薬投与期間が52週を越える場合）</t>
    <rPh sb="0" eb="2">
      <t>チョウキ</t>
    </rPh>
    <rPh sb="2" eb="4">
      <t>シケン</t>
    </rPh>
    <rPh sb="6" eb="9">
      <t>チケニャク</t>
    </rPh>
    <rPh sb="9" eb="11">
      <t>トウヨ</t>
    </rPh>
    <rPh sb="11" eb="13">
      <t>キカン</t>
    </rPh>
    <rPh sb="16" eb="17">
      <t>シュウ</t>
    </rPh>
    <rPh sb="18" eb="19">
      <t>コ</t>
    </rPh>
    <rPh sb="21" eb="23">
      <t>バアイ</t>
    </rPh>
    <phoneticPr fontId="2"/>
  </si>
  <si>
    <t>×</t>
    <phoneticPr fontId="2"/>
  </si>
  <si>
    <t>滋賀5で算出したポイント数を入力して下さい</t>
    <rPh sb="0" eb="2">
      <t>シガ</t>
    </rPh>
    <rPh sb="4" eb="6">
      <t>サンシュツ</t>
    </rPh>
    <rPh sb="12" eb="13">
      <t>スウ</t>
    </rPh>
    <rPh sb="14" eb="16">
      <t>ニュウリョク</t>
    </rPh>
    <rPh sb="18" eb="19">
      <t>クダ</t>
    </rPh>
    <phoneticPr fontId="2"/>
  </si>
  <si>
    <t>h</t>
    <phoneticPr fontId="2"/>
  </si>
  <si>
    <t>e</t>
    <phoneticPr fontId="2"/>
  </si>
  <si>
    <t>f</t>
    <phoneticPr fontId="2"/>
  </si>
  <si>
    <t>備品システム等利用費</t>
    <rPh sb="0" eb="2">
      <t>ビヒン</t>
    </rPh>
    <rPh sb="6" eb="7">
      <t>トウ</t>
    </rPh>
    <rPh sb="7" eb="9">
      <t>リヨウ</t>
    </rPh>
    <rPh sb="9" eb="10">
      <t>ヒ</t>
    </rPh>
    <phoneticPr fontId="2"/>
  </si>
  <si>
    <t>施設管理費
（間接経費）</t>
    <rPh sb="0" eb="2">
      <t>シセツ</t>
    </rPh>
    <rPh sb="2" eb="5">
      <t>カンリヒ</t>
    </rPh>
    <rPh sb="7" eb="9">
      <t>カンセツ</t>
    </rPh>
    <rPh sb="9" eb="11">
      <t>ケイヒ</t>
    </rPh>
    <phoneticPr fontId="2"/>
  </si>
  <si>
    <t>円(g）</t>
    <rPh sb="0" eb="1">
      <t>エン</t>
    </rPh>
    <phoneticPr fontId="2"/>
  </si>
  <si>
    <t>新規審査：</t>
    <rPh sb="0" eb="2">
      <t>シンキ</t>
    </rPh>
    <rPh sb="2" eb="4">
      <t>シンサ</t>
    </rPh>
    <phoneticPr fontId="2"/>
  </si>
  <si>
    <t>・</t>
    <phoneticPr fontId="2"/>
  </si>
  <si>
    <t>×</t>
    <phoneticPr fontId="2"/>
  </si>
  <si>
    <t>円(h）</t>
    <rPh sb="0" eb="1">
      <t>エン</t>
    </rPh>
    <phoneticPr fontId="2"/>
  </si>
  <si>
    <t>１ + ２</t>
    <phoneticPr fontId="2"/>
  </si>
  <si>
    <t>【次年度以降用】</t>
    <rPh sb="1" eb="4">
      <t>ジネンド</t>
    </rPh>
    <rPh sb="4" eb="6">
      <t>イコウ</t>
    </rPh>
    <rPh sb="6" eb="7">
      <t>ヨウ</t>
    </rPh>
    <phoneticPr fontId="2"/>
  </si>
  <si>
    <t>対象年度：</t>
    <rPh sb="0" eb="2">
      <t>タイショウ</t>
    </rPh>
    <rPh sb="2" eb="4">
      <t>ネンド</t>
    </rPh>
    <phoneticPr fontId="2"/>
  </si>
  <si>
    <t>　　年度</t>
    <rPh sb="2" eb="3">
      <t>ネン</t>
    </rPh>
    <rPh sb="3" eb="4">
      <t>ド</t>
    </rPh>
    <phoneticPr fontId="2"/>
  </si>
  <si>
    <t>※初年度に支払い済みの場合は算定不要</t>
    <rPh sb="1" eb="4">
      <t>ショネンド</t>
    </rPh>
    <rPh sb="5" eb="7">
      <t>シハラ</t>
    </rPh>
    <rPh sb="8" eb="9">
      <t>ズ</t>
    </rPh>
    <rPh sb="11" eb="13">
      <t>バアイ</t>
    </rPh>
    <rPh sb="14" eb="16">
      <t>サンテイ</t>
    </rPh>
    <rPh sb="16" eb="18">
      <t>フヨウ</t>
    </rPh>
    <phoneticPr fontId="2"/>
  </si>
  <si>
    <t>30,000円　×</t>
    <rPh sb="6" eb="7">
      <t>エン</t>
    </rPh>
    <phoneticPr fontId="2"/>
  </si>
  <si>
    <t>15年以上の文書保管を要する場合に50,000円加算</t>
    <rPh sb="2" eb="3">
      <t>ネン</t>
    </rPh>
    <rPh sb="3" eb="5">
      <t>イジョウ</t>
    </rPh>
    <rPh sb="6" eb="8">
      <t>ブンショ</t>
    </rPh>
    <rPh sb="8" eb="10">
      <t>ホカン</t>
    </rPh>
    <rPh sb="11" eb="12">
      <t>ヨウ</t>
    </rPh>
    <rPh sb="14" eb="16">
      <t>バアイ</t>
    </rPh>
    <rPh sb="23" eb="24">
      <t>エン</t>
    </rPh>
    <rPh sb="24" eb="26">
      <t>カサン</t>
    </rPh>
    <phoneticPr fontId="2"/>
  </si>
  <si>
    <t>15年以上の文書保管を要する場合に50,000円加算</t>
    <rPh sb="2" eb="5">
      <t>ネンイジョウ</t>
    </rPh>
    <rPh sb="6" eb="8">
      <t>ブンショ</t>
    </rPh>
    <rPh sb="8" eb="10">
      <t>ホカン</t>
    </rPh>
    <rPh sb="11" eb="12">
      <t>ヨウ</t>
    </rPh>
    <rPh sb="14" eb="16">
      <t>バアイ</t>
    </rPh>
    <rPh sb="23" eb="24">
      <t>エン</t>
    </rPh>
    <rPh sb="24" eb="26">
      <t>カサン</t>
    </rPh>
    <phoneticPr fontId="2"/>
  </si>
  <si>
    <t>円(g)</t>
    <rPh sb="0" eb="1">
      <t>エン</t>
    </rPh>
    <phoneticPr fontId="2"/>
  </si>
  <si>
    <t>円(h)</t>
    <rPh sb="0" eb="1">
      <t>エン</t>
    </rPh>
    <phoneticPr fontId="2"/>
  </si>
  <si>
    <t>=</t>
    <phoneticPr fontId="2"/>
  </si>
  <si>
    <t>・</t>
    <phoneticPr fontId="2"/>
  </si>
  <si>
    <t>１ ＋ ２</t>
    <phoneticPr fontId="2"/>
  </si>
  <si>
    <t>備品システム等
利用費</t>
    <rPh sb="0" eb="2">
      <t>ビヒン</t>
    </rPh>
    <rPh sb="6" eb="7">
      <t>トウ</t>
    </rPh>
    <rPh sb="8" eb="10">
      <t>リヨウ</t>
    </rPh>
    <rPh sb="10" eb="11">
      <t>ヒ</t>
    </rPh>
    <phoneticPr fontId="2"/>
  </si>
  <si>
    <t>円(f)</t>
    <rPh sb="0" eb="1">
      <t>エン</t>
    </rPh>
    <phoneticPr fontId="2"/>
  </si>
  <si>
    <t>１＋２</t>
    <phoneticPr fontId="2"/>
  </si>
  <si>
    <t>管理費</t>
    <rPh sb="0" eb="3">
      <t>カンリヒ</t>
    </rPh>
    <phoneticPr fontId="2"/>
  </si>
  <si>
    <t>※分納加算（ある場合）</t>
    <rPh sb="1" eb="3">
      <t>ブンノウ</t>
    </rPh>
    <rPh sb="3" eb="5">
      <t>カサン</t>
    </rPh>
    <rPh sb="8" eb="10">
      <t>バアイ</t>
    </rPh>
    <phoneticPr fontId="2"/>
  </si>
  <si>
    <t>円(d)</t>
    <rPh sb="0" eb="1">
      <t>エン</t>
    </rPh>
    <phoneticPr fontId="2"/>
  </si>
  <si>
    <t>円(e)</t>
    <rPh sb="0" eb="1">
      <t>エン</t>
    </rPh>
    <phoneticPr fontId="2"/>
  </si>
  <si>
    <t>×</t>
    <phoneticPr fontId="2"/>
  </si>
  <si>
    <t>×</t>
    <phoneticPr fontId="2"/>
  </si>
  <si>
    <t>×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</si>
  <si>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</si>
  <si>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</si>
  <si>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</si>
  <si>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</si>
  <si>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a～e</t>
    <phoneticPr fontId="2"/>
  </si>
  <si>
    <t>１＋２</t>
    <phoneticPr fontId="2"/>
  </si>
  <si>
    <t>円（f）</t>
    <rPh sb="0" eb="1">
      <t>エン</t>
    </rPh>
    <phoneticPr fontId="2"/>
  </si>
  <si>
    <t>円（g）</t>
    <rPh sb="0" eb="1">
      <t>エン</t>
    </rPh>
    <phoneticPr fontId="2"/>
  </si>
  <si>
    <t>e</t>
    <phoneticPr fontId="2"/>
  </si>
  <si>
    <t>滋賀３-１①</t>
    <rPh sb="0" eb="2">
      <t>シガ</t>
    </rPh>
    <phoneticPr fontId="2"/>
  </si>
  <si>
    <t>滋賀３-１②</t>
    <rPh sb="0" eb="2">
      <t>シガ</t>
    </rPh>
    <phoneticPr fontId="2"/>
  </si>
  <si>
    <t>CRC経費
（SMO管理監督）</t>
    <rPh sb="3" eb="5">
      <t>ケイヒ</t>
    </rPh>
    <rPh sb="10" eb="12">
      <t>カンリ</t>
    </rPh>
    <rPh sb="12" eb="14">
      <t>カントク</t>
    </rPh>
    <phoneticPr fontId="2"/>
  </si>
  <si>
    <t>CRC経費
（SNO管理監督）</t>
    <rPh sb="3" eb="5">
      <t>ケイヒ</t>
    </rPh>
    <rPh sb="10" eb="12">
      <t>カンリ</t>
    </rPh>
    <rPh sb="12" eb="14">
      <t>カントク</t>
    </rPh>
    <phoneticPr fontId="2"/>
  </si>
  <si>
    <t>滋賀３-６</t>
    <rPh sb="0" eb="2">
      <t>シガ</t>
    </rPh>
    <phoneticPr fontId="2"/>
  </si>
  <si>
    <t>滋賀３-７</t>
    <rPh sb="0" eb="2">
      <t>シガ</t>
    </rPh>
    <phoneticPr fontId="2"/>
  </si>
  <si>
    <t>滋賀３-８</t>
    <rPh sb="0" eb="2">
      <t>シガ</t>
    </rPh>
    <phoneticPr fontId="2"/>
  </si>
  <si>
    <t>a</t>
    <phoneticPr fontId="2"/>
  </si>
  <si>
    <t>×</t>
    <phoneticPr fontId="2"/>
  </si>
  <si>
    <t>＝</t>
    <phoneticPr fontId="2"/>
  </si>
  <si>
    <t>b</t>
    <phoneticPr fontId="2"/>
  </si>
  <si>
    <t>・</t>
    <phoneticPr fontId="2"/>
  </si>
  <si>
    <t>×</t>
    <phoneticPr fontId="2"/>
  </si>
  <si>
    <t>＝</t>
    <phoneticPr fontId="2"/>
  </si>
  <si>
    <t>c</t>
    <phoneticPr fontId="2"/>
  </si>
  <si>
    <t>d</t>
    <phoneticPr fontId="2"/>
  </si>
  <si>
    <t>a～c</t>
    <phoneticPr fontId="2"/>
  </si>
  <si>
    <t>×　</t>
    <phoneticPr fontId="2"/>
  </si>
  <si>
    <t>a～d</t>
    <phoneticPr fontId="2"/>
  </si>
  <si>
    <t>・</t>
    <phoneticPr fontId="2"/>
  </si>
  <si>
    <t>１＋２</t>
    <phoneticPr fontId="2"/>
  </si>
  <si>
    <t>=</t>
    <phoneticPr fontId="2"/>
  </si>
  <si>
    <t>%</t>
    <phoneticPr fontId="2"/>
  </si>
  <si>
    <t>（※再生医療等製品の場合は、0ポイントとしてください。）</t>
    <rPh sb="2" eb="9">
      <t>サイセイイリョウトウセイヒン</t>
    </rPh>
    <rPh sb="10" eb="12">
      <t>バアイ</t>
    </rPh>
    <phoneticPr fontId="2"/>
  </si>
  <si>
    <t>（※再生医療等製品の場合は、0ポイントとしてください。）</t>
    <phoneticPr fontId="2"/>
  </si>
  <si>
    <t>・SMO・CRCの場合は、単価を4,000円とする。</t>
    <rPh sb="9" eb="11">
      <t>バアイ</t>
    </rPh>
    <rPh sb="13" eb="15">
      <t>タンカ</t>
    </rPh>
    <rPh sb="21" eb="22">
      <t>エン</t>
    </rPh>
    <phoneticPr fontId="2"/>
  </si>
  <si>
    <t>再生医療等製品の場合は、一律50,000円</t>
    <rPh sb="0" eb="2">
      <t>サイセイ</t>
    </rPh>
    <rPh sb="2" eb="4">
      <t>イリョウ</t>
    </rPh>
    <rPh sb="4" eb="5">
      <t>トウ</t>
    </rPh>
    <rPh sb="5" eb="7">
      <t>セイヒン</t>
    </rPh>
    <rPh sb="8" eb="10">
      <t>バアイ</t>
    </rPh>
    <rPh sb="12" eb="14">
      <t>イチリツ</t>
    </rPh>
    <rPh sb="20" eb="21">
      <t>エン</t>
    </rPh>
    <phoneticPr fontId="2"/>
  </si>
  <si>
    <t>□医薬品　□医療機器  
□体外診断用医薬品 □再生医療等製品</t>
    <rPh sb="14" eb="16">
      <t>タイガイ</t>
    </rPh>
    <rPh sb="16" eb="19">
      <t>シンダンヨウ</t>
    </rPh>
    <rPh sb="19" eb="22">
      <t>イヤクヒン</t>
    </rPh>
    <phoneticPr fontId="2"/>
  </si>
  <si>
    <t>□医薬品　□医療機器
□体外診断用医薬品　□再生医療等製品</t>
    <rPh sb="12" eb="14">
      <t>タイガイ</t>
    </rPh>
    <rPh sb="14" eb="17">
      <t>シンダンヨウ</t>
    </rPh>
    <rPh sb="17" eb="20">
      <t>イヤクヒン</t>
    </rPh>
    <phoneticPr fontId="2"/>
  </si>
  <si>
    <t>□医薬品　□医療機器　□再生医療等製品</t>
    <rPh sb="1" eb="4">
      <t>イヤクヒン</t>
    </rPh>
    <rPh sb="6" eb="8">
      <t>イリョウ</t>
    </rPh>
    <rPh sb="8" eb="10">
      <t>キキ</t>
    </rPh>
    <rPh sb="12" eb="19">
      <t>サイセイイリョウトウセイヒン</t>
    </rPh>
    <phoneticPr fontId="2"/>
  </si>
  <si>
    <t>□医薬品　□医療機器 □再生医療等製品</t>
    <rPh sb="1" eb="4">
      <t>イヤクヒン</t>
    </rPh>
    <rPh sb="6" eb="8">
      <t>イリョウ</t>
    </rPh>
    <rPh sb="8" eb="10">
      <t>キキ</t>
    </rPh>
    <rPh sb="12" eb="14">
      <t>サイセイ</t>
    </rPh>
    <rPh sb="14" eb="16">
      <t>イリョウ</t>
    </rPh>
    <rPh sb="16" eb="17">
      <t>トウ</t>
    </rPh>
    <rPh sb="17" eb="19">
      <t>セイヒン</t>
    </rPh>
    <phoneticPr fontId="2"/>
  </si>
  <si>
    <t>□医薬品　□医療機器　
□体外診断用医薬品　□再生医療等製品</t>
    <phoneticPr fontId="2"/>
  </si>
  <si>
    <t>消費税額(10%)</t>
    <rPh sb="0" eb="3">
      <t>ショウヒゼイ</t>
    </rPh>
    <rPh sb="3" eb="4">
      <t>ガク</t>
    </rPh>
    <phoneticPr fontId="2"/>
  </si>
  <si>
    <t>消費税(10%)</t>
    <rPh sb="0" eb="3">
      <t>ショウヒゼイ</t>
    </rPh>
    <phoneticPr fontId="2"/>
  </si>
  <si>
    <t>治験期間：</t>
    <rPh sb="0" eb="2">
      <t>チケン</t>
    </rPh>
    <rPh sb="2" eb="4">
      <t>キカン</t>
    </rPh>
    <phoneticPr fontId="2"/>
  </si>
  <si>
    <t>対象期間：</t>
    <rPh sb="0" eb="2">
      <t>タイショウ</t>
    </rPh>
    <rPh sb="2" eb="4">
      <t>キカン</t>
    </rPh>
    <phoneticPr fontId="2"/>
  </si>
  <si>
    <t>※次年度以降は算定不要</t>
    <rPh sb="1" eb="4">
      <t>ジネンド</t>
    </rPh>
    <rPh sb="4" eb="6">
      <t>イコウ</t>
    </rPh>
    <rPh sb="7" eb="9">
      <t>サンテイ</t>
    </rPh>
    <rPh sb="9" eb="11">
      <t>フヨウ</t>
    </rPh>
    <phoneticPr fontId="2"/>
  </si>
  <si>
    <t>月額
使用料</t>
    <rPh sb="0" eb="2">
      <t>ゲツガク</t>
    </rPh>
    <rPh sb="3" eb="6">
      <t>シヨウリョウ</t>
    </rPh>
    <phoneticPr fontId="2"/>
  </si>
  <si>
    <t>別途協議の上、分納を可能とする。</t>
    <rPh sb="0" eb="2">
      <t>ベット</t>
    </rPh>
    <rPh sb="2" eb="4">
      <t>キョウギ</t>
    </rPh>
    <rPh sb="5" eb="6">
      <t>ウエ</t>
    </rPh>
    <rPh sb="7" eb="9">
      <t>ブンノウ</t>
    </rPh>
    <rPh sb="10" eb="12">
      <t>カノウ</t>
    </rPh>
    <phoneticPr fontId="2"/>
  </si>
  <si>
    <t>【マイルストン支払を採用する場合の例】</t>
    <rPh sb="7" eb="9">
      <t>シハライ</t>
    </rPh>
    <rPh sb="10" eb="12">
      <t>サイヨウ</t>
    </rPh>
    <rPh sb="14" eb="16">
      <t>バアイ</t>
    </rPh>
    <rPh sb="17" eb="18">
      <t>レイ</t>
    </rPh>
    <phoneticPr fontId="2"/>
  </si>
  <si>
    <t>円　（a～d）</t>
    <rPh sb="0" eb="1">
      <t>エン</t>
    </rPh>
    <phoneticPr fontId="2"/>
  </si>
  <si>
    <t>円　（e）</t>
    <rPh sb="0" eb="1">
      <t>エン</t>
    </rPh>
    <phoneticPr fontId="2"/>
  </si>
  <si>
    <t>f</t>
    <phoneticPr fontId="2"/>
  </si>
  <si>
    <t>円　（a～c）</t>
    <rPh sb="0" eb="1">
      <t>エン</t>
    </rPh>
    <phoneticPr fontId="2"/>
  </si>
  <si>
    <t>治　験　経　費　算　定　内　訳　書（変動費）</t>
    <rPh sb="0" eb="3">
      <t>チケン</t>
    </rPh>
    <rPh sb="4" eb="7">
      <t>ケイヒ</t>
    </rPh>
    <rPh sb="8" eb="11">
      <t>サンテイ</t>
    </rPh>
    <rPh sb="12" eb="17">
      <t>ウチワケショ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</si>
</sst>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"/>
    <numFmt numFmtId="177" formatCode="&quot;¥&quot;#,##0_);[Red]\(&quot;¥&quot;#,##0\)"/>
    <numFmt numFmtId="178" formatCode="#,##0_);[Red]\(#,##0\)"/>
    <numFmt numFmtId="179" formatCode="#,##0;[Red]#,##0"/>
    <numFmt numFmtId="180" formatCode="yyyy&quot;年&quot;m&quot;月&quot;;@"/>
    <numFmt numFmtId="181" formatCode="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FF00FF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thin">
        <color indexed="64"/>
      </left>
      <right style="medium">
        <color rgb="FF00B0F0"/>
      </right>
      <top/>
      <bottom/>
      <diagonal/>
    </border>
    <border>
      <left style="medium">
        <color rgb="FF00B0F0"/>
      </left>
      <right/>
      <top/>
      <bottom/>
      <diagonal/>
    </border>
    <border>
      <left style="medium">
        <color rgb="FF00B0F0"/>
      </left>
      <right/>
      <top style="medium">
        <color rgb="FF00B0F0"/>
      </top>
      <bottom style="medium">
        <color rgb="FF00B0F0"/>
      </bottom>
      <diagonal/>
    </border>
    <border>
      <left/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7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4" fillId="0" borderId="0" xfId="0" applyFont="1" applyAlignment="1">
      <alignment vertical="center"/>
    </xf>
    <xf numFmtId="178" fontId="4" fillId="0" borderId="0" xfId="0" applyNumberFormat="1" applyFont="1" applyAlignment="1">
      <alignment horizontal="right" vertical="center"/>
    </xf>
    <xf numFmtId="178" fontId="5" fillId="0" borderId="0" xfId="0" applyNumberFormat="1" applyFont="1" applyAlignment="1">
      <alignment vertical="center"/>
    </xf>
    <xf numFmtId="178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178" fontId="4" fillId="0" borderId="5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78" fontId="4" fillId="0" borderId="8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78" fontId="4" fillId="0" borderId="1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179" fontId="4" fillId="0" borderId="0" xfId="0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4" fillId="0" borderId="10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/>
    </xf>
    <xf numFmtId="0" fontId="4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178" fontId="4" fillId="0" borderId="16" xfId="0" applyNumberFormat="1" applyFont="1" applyBorder="1" applyAlignment="1">
      <alignment horizontal="right" vertical="center"/>
    </xf>
    <xf numFmtId="178" fontId="4" fillId="0" borderId="9" xfId="0" applyNumberFormat="1" applyFont="1" applyBorder="1" applyAlignment="1">
      <alignment horizontal="right" vertical="center"/>
    </xf>
    <xf numFmtId="0" fontId="4" fillId="0" borderId="17" xfId="0" applyFont="1" applyBorder="1" applyAlignment="1">
      <alignment vertical="center"/>
    </xf>
    <xf numFmtId="178" fontId="4" fillId="0" borderId="14" xfId="0" applyNumberFormat="1" applyFont="1" applyFill="1" applyBorder="1" applyAlignment="1">
      <alignment horizontal="right" vertical="center"/>
    </xf>
    <xf numFmtId="0" fontId="4" fillId="0" borderId="15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178" fontId="4" fillId="0" borderId="16" xfId="0" applyNumberFormat="1" applyFont="1" applyFill="1" applyBorder="1" applyAlignment="1">
      <alignment horizontal="right" vertical="center"/>
    </xf>
    <xf numFmtId="178" fontId="4" fillId="0" borderId="12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/>
    </xf>
    <xf numFmtId="0" fontId="4" fillId="0" borderId="18" xfId="0" applyFont="1" applyBorder="1" applyAlignment="1">
      <alignment vertical="center"/>
    </xf>
    <xf numFmtId="178" fontId="4" fillId="0" borderId="18" xfId="0" applyNumberFormat="1" applyFont="1" applyBorder="1" applyAlignment="1">
      <alignment horizontal="right" vertical="center"/>
    </xf>
    <xf numFmtId="0" fontId="4" fillId="0" borderId="19" xfId="0" applyFont="1" applyBorder="1" applyAlignment="1">
      <alignment vertical="center"/>
    </xf>
    <xf numFmtId="178" fontId="4" fillId="0" borderId="14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178" fontId="4" fillId="0" borderId="0" xfId="0" applyNumberFormat="1" applyFont="1" applyAlignment="1">
      <alignment horizontal="right"/>
    </xf>
    <xf numFmtId="0" fontId="4" fillId="0" borderId="0" xfId="0" applyFont="1" applyAlignment="1"/>
    <xf numFmtId="0" fontId="4" fillId="0" borderId="29" xfId="0" applyFont="1" applyBorder="1" applyAlignment="1">
      <alignment vertical="center"/>
    </xf>
    <xf numFmtId="176" fontId="4" fillId="0" borderId="9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78" fontId="4" fillId="0" borderId="1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vertical="center"/>
    </xf>
    <xf numFmtId="178" fontId="6" fillId="0" borderId="10" xfId="0" applyNumberFormat="1" applyFont="1" applyBorder="1" applyAlignment="1">
      <alignment horizontal="right" vertical="center"/>
    </xf>
    <xf numFmtId="0" fontId="7" fillId="0" borderId="0" xfId="0" applyFont="1"/>
    <xf numFmtId="0" fontId="4" fillId="0" borderId="15" xfId="0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176" fontId="4" fillId="0" borderId="0" xfId="0" applyNumberFormat="1" applyFont="1" applyBorder="1" applyAlignment="1">
      <alignment vertical="center"/>
    </xf>
    <xf numFmtId="0" fontId="4" fillId="0" borderId="0" xfId="0" applyFont="1" applyBorder="1"/>
    <xf numFmtId="0" fontId="4" fillId="0" borderId="13" xfId="0" applyFont="1" applyBorder="1"/>
    <xf numFmtId="0" fontId="4" fillId="0" borderId="15" xfId="0" applyFont="1" applyBorder="1"/>
    <xf numFmtId="178" fontId="4" fillId="0" borderId="15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178" fontId="4" fillId="0" borderId="0" xfId="0" applyNumberFormat="1" applyFont="1" applyBorder="1" applyAlignment="1">
      <alignment vertical="center"/>
    </xf>
    <xf numFmtId="178" fontId="4" fillId="0" borderId="0" xfId="0" applyNumberFormat="1" applyFont="1" applyBorder="1" applyAlignment="1">
      <alignment horizontal="center" vertical="center"/>
    </xf>
    <xf numFmtId="38" fontId="4" fillId="0" borderId="14" xfId="1" applyFont="1" applyBorder="1" applyAlignment="1">
      <alignment horizontal="right" vertical="center"/>
    </xf>
    <xf numFmtId="178" fontId="4" fillId="0" borderId="1" xfId="0" applyNumberFormat="1" applyFont="1" applyFill="1" applyBorder="1" applyAlignment="1">
      <alignment horizontal="right" vertical="center"/>
    </xf>
    <xf numFmtId="0" fontId="4" fillId="0" borderId="17" xfId="0" applyFont="1" applyFill="1" applyBorder="1" applyAlignment="1">
      <alignment vertical="center"/>
    </xf>
    <xf numFmtId="177" fontId="4" fillId="0" borderId="17" xfId="0" applyNumberFormat="1" applyFont="1" applyFill="1" applyBorder="1" applyAlignment="1">
      <alignment vertical="center"/>
    </xf>
    <xf numFmtId="177" fontId="4" fillId="0" borderId="15" xfId="0" applyNumberFormat="1" applyFont="1" applyFill="1" applyBorder="1" applyAlignment="1">
      <alignment vertical="center"/>
    </xf>
    <xf numFmtId="0" fontId="4" fillId="0" borderId="15" xfId="0" applyFont="1" applyFill="1" applyBorder="1"/>
    <xf numFmtId="9" fontId="4" fillId="0" borderId="0" xfId="0" applyNumberFormat="1" applyFont="1" applyBorder="1" applyAlignment="1">
      <alignment horizontal="left" vertical="center"/>
    </xf>
    <xf numFmtId="178" fontId="4" fillId="0" borderId="0" xfId="0" applyNumberFormat="1" applyFont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178" fontId="6" fillId="0" borderId="16" xfId="0" applyNumberFormat="1" applyFont="1" applyBorder="1" applyAlignment="1">
      <alignment horizontal="right" vertical="center"/>
    </xf>
    <xf numFmtId="179" fontId="4" fillId="0" borderId="15" xfId="0" applyNumberFormat="1" applyFont="1" applyBorder="1" applyAlignment="1">
      <alignment vertical="center"/>
    </xf>
    <xf numFmtId="176" fontId="4" fillId="0" borderId="14" xfId="0" applyNumberFormat="1" applyFont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0" fontId="4" fillId="0" borderId="0" xfId="0" applyFont="1" applyFill="1" applyBorder="1"/>
    <xf numFmtId="0" fontId="0" fillId="0" borderId="0" xfId="0" applyBorder="1"/>
    <xf numFmtId="0" fontId="4" fillId="0" borderId="24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178" fontId="4" fillId="0" borderId="26" xfId="0" applyNumberFormat="1" applyFont="1" applyBorder="1" applyAlignment="1">
      <alignment horizontal="right" vertical="center"/>
    </xf>
    <xf numFmtId="0" fontId="4" fillId="0" borderId="27" xfId="0" applyFont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38" fontId="4" fillId="0" borderId="14" xfId="1" applyFont="1" applyBorder="1" applyAlignment="1">
      <alignment vertical="center"/>
    </xf>
    <xf numFmtId="178" fontId="4" fillId="0" borderId="13" xfId="0" applyNumberFormat="1" applyFont="1" applyBorder="1" applyAlignment="1">
      <alignment horizontal="right" vertical="center"/>
    </xf>
    <xf numFmtId="38" fontId="4" fillId="0" borderId="0" xfId="1" applyFont="1" applyBorder="1" applyAlignment="1">
      <alignment vertical="center"/>
    </xf>
    <xf numFmtId="0" fontId="4" fillId="0" borderId="11" xfId="0" applyFont="1" applyBorder="1"/>
    <xf numFmtId="0" fontId="4" fillId="0" borderId="0" xfId="0" applyFont="1" applyBorder="1" applyAlignment="1">
      <alignment horizontal="left" vertical="center"/>
    </xf>
    <xf numFmtId="176" fontId="4" fillId="0" borderId="15" xfId="0" applyNumberFormat="1" applyFont="1" applyBorder="1" applyAlignment="1">
      <alignment horizontal="center" vertical="center"/>
    </xf>
    <xf numFmtId="9" fontId="4" fillId="0" borderId="0" xfId="0" applyNumberFormat="1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right" vertical="center"/>
    </xf>
    <xf numFmtId="38" fontId="4" fillId="0" borderId="15" xfId="1" applyFont="1" applyBorder="1" applyAlignment="1">
      <alignment horizontal="right" vertical="center"/>
    </xf>
    <xf numFmtId="38" fontId="4" fillId="0" borderId="14" xfId="1" applyFont="1" applyFill="1" applyBorder="1" applyAlignment="1">
      <alignment vertical="center"/>
    </xf>
    <xf numFmtId="9" fontId="4" fillId="0" borderId="15" xfId="0" applyNumberFormat="1" applyFont="1" applyBorder="1" applyAlignment="1">
      <alignment horizontal="left" vertical="center"/>
    </xf>
    <xf numFmtId="0" fontId="3" fillId="0" borderId="0" xfId="0" applyFont="1" applyBorder="1"/>
    <xf numFmtId="3" fontId="4" fillId="0" borderId="15" xfId="0" applyNumberFormat="1" applyFont="1" applyBorder="1" applyAlignment="1">
      <alignment horizontal="right" vertical="center"/>
    </xf>
    <xf numFmtId="9" fontId="4" fillId="0" borderId="12" xfId="0" applyNumberFormat="1" applyFont="1" applyBorder="1" applyAlignment="1">
      <alignment horizontal="left" vertical="center"/>
    </xf>
    <xf numFmtId="178" fontId="4" fillId="0" borderId="15" xfId="0" applyNumberFormat="1" applyFont="1" applyBorder="1" applyAlignment="1">
      <alignment horizontal="right" vertical="center"/>
    </xf>
    <xf numFmtId="178" fontId="4" fillId="0" borderId="15" xfId="0" applyNumberFormat="1" applyFont="1" applyBorder="1" applyAlignment="1">
      <alignment horizontal="center" vertical="center"/>
    </xf>
    <xf numFmtId="178" fontId="4" fillId="0" borderId="19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7" xfId="0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3" fontId="4" fillId="0" borderId="18" xfId="0" applyNumberFormat="1" applyFont="1" applyBorder="1" applyAlignment="1">
      <alignment horizontal="right" vertical="center"/>
    </xf>
    <xf numFmtId="38" fontId="4" fillId="0" borderId="9" xfId="1" applyFont="1" applyBorder="1" applyAlignment="1">
      <alignment vertical="center"/>
    </xf>
    <xf numFmtId="38" fontId="4" fillId="0" borderId="9" xfId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176" fontId="4" fillId="0" borderId="15" xfId="0" applyNumberFormat="1" applyFont="1" applyBorder="1" applyAlignment="1">
      <alignment vertical="center"/>
    </xf>
    <xf numFmtId="178" fontId="4" fillId="0" borderId="1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vertical="center"/>
    </xf>
    <xf numFmtId="38" fontId="4" fillId="0" borderId="18" xfId="1" applyFont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3" fontId="4" fillId="0" borderId="18" xfId="0" applyNumberFormat="1" applyFont="1" applyFill="1" applyBorder="1" applyAlignment="1">
      <alignment vertical="center"/>
    </xf>
    <xf numFmtId="38" fontId="4" fillId="0" borderId="23" xfId="1" applyFont="1" applyBorder="1" applyAlignment="1">
      <alignment vertical="center"/>
    </xf>
    <xf numFmtId="178" fontId="4" fillId="0" borderId="0" xfId="0" applyNumberFormat="1" applyFont="1" applyBorder="1" applyAlignment="1">
      <alignment horizontal="left" vertical="center"/>
    </xf>
    <xf numFmtId="0" fontId="7" fillId="0" borderId="11" xfId="0" applyFont="1" applyBorder="1"/>
    <xf numFmtId="178" fontId="4" fillId="0" borderId="9" xfId="0" applyNumberFormat="1" applyFont="1" applyFill="1" applyBorder="1" applyAlignment="1">
      <alignment horizontal="right" vertical="center"/>
    </xf>
    <xf numFmtId="38" fontId="4" fillId="0" borderId="0" xfId="1" applyFont="1" applyBorder="1"/>
    <xf numFmtId="38" fontId="4" fillId="0" borderId="17" xfId="1" applyFont="1" applyBorder="1" applyAlignment="1">
      <alignment vertical="center"/>
    </xf>
    <xf numFmtId="0" fontId="4" fillId="0" borderId="17" xfId="0" applyFont="1" applyBorder="1"/>
    <xf numFmtId="176" fontId="4" fillId="0" borderId="18" xfId="0" applyNumberFormat="1" applyFont="1" applyBorder="1" applyAlignment="1">
      <alignment vertical="center"/>
    </xf>
    <xf numFmtId="178" fontId="4" fillId="0" borderId="28" xfId="0" applyNumberFormat="1" applyFont="1" applyBorder="1" applyAlignment="1">
      <alignment horizontal="right" vertical="center"/>
    </xf>
    <xf numFmtId="178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9" fontId="4" fillId="0" borderId="6" xfId="0" applyNumberFormat="1" applyFont="1" applyBorder="1" applyAlignment="1">
      <alignment horizontal="left" vertical="center"/>
    </xf>
    <xf numFmtId="0" fontId="4" fillId="0" borderId="6" xfId="0" applyFont="1" applyBorder="1"/>
    <xf numFmtId="38" fontId="4" fillId="0" borderId="7" xfId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0" fontId="7" fillId="0" borderId="0" xfId="0" applyFont="1" applyBorder="1"/>
    <xf numFmtId="176" fontId="4" fillId="0" borderId="30" xfId="0" applyNumberFormat="1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176" fontId="4" fillId="0" borderId="15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178" fontId="4" fillId="0" borderId="12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0" fillId="0" borderId="0" xfId="0" quotePrefix="1" applyNumberFormat="1" applyFont="1" applyAlignment="1">
      <alignment horizontal="right" vertical="center"/>
    </xf>
    <xf numFmtId="38" fontId="4" fillId="0" borderId="0" xfId="1" applyFont="1" applyBorder="1" applyAlignment="1">
      <alignment horizontal="center"/>
    </xf>
    <xf numFmtId="0" fontId="8" fillId="0" borderId="17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177" fontId="9" fillId="0" borderId="0" xfId="0" applyNumberFormat="1" applyFont="1" applyFill="1" applyBorder="1" applyAlignment="1">
      <alignment vertical="center"/>
    </xf>
    <xf numFmtId="0" fontId="9" fillId="0" borderId="0" xfId="0" applyFont="1" applyFill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9" xfId="0" applyFont="1" applyFill="1" applyBorder="1" applyAlignment="1">
      <alignment vertical="center"/>
    </xf>
    <xf numFmtId="0" fontId="11" fillId="0" borderId="0" xfId="0" quotePrefix="1" applyNumberFormat="1" applyFont="1" applyAlignment="1">
      <alignment horizontal="right" vertical="center"/>
    </xf>
    <xf numFmtId="178" fontId="4" fillId="0" borderId="0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38" fontId="4" fillId="0" borderId="18" xfId="1" applyNumberFormat="1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178" fontId="4" fillId="0" borderId="12" xfId="0" applyNumberFormat="1" applyFont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8" fontId="4" fillId="0" borderId="12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76" fontId="4" fillId="0" borderId="15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180" fontId="0" fillId="0" borderId="0" xfId="0" applyNumberFormat="1" applyAlignment="1" applyProtection="1">
      <alignment vertical="center"/>
      <protection locked="0"/>
    </xf>
    <xf numFmtId="0" fontId="0" fillId="0" borderId="29" xfId="0" applyBorder="1" applyAlignment="1" applyProtection="1">
      <alignment vertical="center"/>
      <protection locked="0"/>
    </xf>
    <xf numFmtId="38" fontId="4" fillId="0" borderId="29" xfId="1" applyFont="1" applyFill="1" applyBorder="1" applyAlignment="1" applyProtection="1">
      <alignment vertical="center"/>
      <protection locked="0"/>
    </xf>
    <xf numFmtId="0" fontId="8" fillId="0" borderId="22" xfId="0" applyFont="1" applyBorder="1" applyAlignment="1">
      <alignment vertical="center"/>
    </xf>
    <xf numFmtId="180" fontId="0" fillId="0" borderId="0" xfId="0" applyNumberFormat="1" applyProtection="1">
      <protection locked="0"/>
    </xf>
    <xf numFmtId="0" fontId="0" fillId="0" borderId="29" xfId="0" applyBorder="1" applyProtection="1">
      <protection locked="0"/>
    </xf>
    <xf numFmtId="0" fontId="4" fillId="0" borderId="29" xfId="0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protection locked="0"/>
    </xf>
    <xf numFmtId="178" fontId="3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Fill="1" applyBorder="1" applyAlignme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181" fontId="4" fillId="0" borderId="29" xfId="0" applyNumberFormat="1" applyFont="1" applyBorder="1" applyAlignment="1">
      <alignment vertical="center"/>
    </xf>
    <xf numFmtId="181" fontId="4" fillId="0" borderId="29" xfId="0" applyNumberFormat="1" applyFont="1" applyBorder="1" applyAlignment="1" applyProtection="1">
      <alignment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178" fontId="4" fillId="0" borderId="2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80" fontId="0" fillId="0" borderId="0" xfId="0" applyNumberFormat="1" applyAlignment="1" applyProtection="1">
      <alignment horizontal="left" vertical="center"/>
      <protection locked="0"/>
    </xf>
    <xf numFmtId="178" fontId="4" fillId="0" borderId="12" xfId="0" applyNumberFormat="1" applyFont="1" applyBorder="1" applyAlignment="1">
      <alignment horizontal="center" vertical="center"/>
    </xf>
    <xf numFmtId="178" fontId="4" fillId="0" borderId="23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78" fontId="5" fillId="0" borderId="15" xfId="0" applyNumberFormat="1" applyFont="1" applyBorder="1" applyAlignment="1">
      <alignment horizontal="center" vertical="center"/>
    </xf>
    <xf numFmtId="0" fontId="4" fillId="0" borderId="24" xfId="0" applyFont="1" applyBorder="1" applyAlignment="1" applyProtection="1">
      <alignment horizontal="left" vertical="center"/>
      <protection locked="0"/>
    </xf>
    <xf numFmtId="0" fontId="8" fillId="0" borderId="22" xfId="0" applyFont="1" applyBorder="1" applyAlignment="1" applyProtection="1">
      <alignment horizontal="left" vertical="distributed" wrapText="1"/>
      <protection locked="0"/>
    </xf>
    <xf numFmtId="0" fontId="0" fillId="0" borderId="12" xfId="0" applyFont="1" applyBorder="1" applyAlignment="1" applyProtection="1">
      <alignment horizontal="left" vertical="distributed"/>
      <protection locked="0"/>
    </xf>
    <xf numFmtId="0" fontId="0" fillId="0" borderId="23" xfId="0" applyFont="1" applyBorder="1" applyAlignment="1" applyProtection="1">
      <alignment horizontal="left" vertical="distributed"/>
      <protection locked="0"/>
    </xf>
    <xf numFmtId="0" fontId="0" fillId="0" borderId="0" xfId="0" applyAlignment="1" applyProtection="1">
      <alignment horizontal="right" vertical="center"/>
      <protection locked="0"/>
    </xf>
    <xf numFmtId="176" fontId="4" fillId="0" borderId="15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8" fillId="0" borderId="12" xfId="0" applyFont="1" applyBorder="1" applyAlignment="1" applyProtection="1">
      <alignment horizontal="left" vertical="distributed" wrapText="1"/>
      <protection locked="0"/>
    </xf>
    <xf numFmtId="0" fontId="8" fillId="0" borderId="23" xfId="0" applyFont="1" applyBorder="1" applyAlignment="1" applyProtection="1">
      <alignment horizontal="left" vertical="distributed" wrapText="1"/>
      <protection locked="0"/>
    </xf>
    <xf numFmtId="38" fontId="4" fillId="0" borderId="15" xfId="1" applyFont="1" applyBorder="1" applyAlignment="1">
      <alignment horizontal="center"/>
    </xf>
    <xf numFmtId="0" fontId="4" fillId="0" borderId="1" xfId="0" quotePrefix="1" applyFont="1" applyBorder="1" applyAlignment="1">
      <alignment horizontal="center" vertical="center"/>
    </xf>
    <xf numFmtId="0" fontId="4" fillId="0" borderId="10" xfId="0" quotePrefix="1" applyFont="1" applyBorder="1" applyAlignment="1">
      <alignment horizontal="center" vertical="center"/>
    </xf>
    <xf numFmtId="0" fontId="4" fillId="0" borderId="16" xfId="0" quotePrefix="1" applyFont="1" applyBorder="1" applyAlignment="1">
      <alignment horizontal="center" vertical="center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38" fontId="4" fillId="0" borderId="0" xfId="1" applyFont="1" applyBorder="1" applyAlignment="1">
      <alignment horizontal="center" vertical="center"/>
    </xf>
    <xf numFmtId="180" fontId="0" fillId="0" borderId="0" xfId="0" applyNumberFormat="1" applyAlignment="1" applyProtection="1">
      <alignment horizontal="left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176" fontId="4" fillId="0" borderId="32" xfId="0" applyNumberFormat="1" applyFont="1" applyBorder="1" applyAlignment="1" applyProtection="1">
      <alignment horizontal="center" vertical="center"/>
      <protection locked="0"/>
    </xf>
    <xf numFmtId="176" fontId="4" fillId="0" borderId="33" xfId="0" applyNumberFormat="1" applyFont="1" applyBorder="1" applyAlignment="1" applyProtection="1">
      <alignment horizontal="center" vertical="center"/>
      <protection locked="0"/>
    </xf>
    <xf numFmtId="38" fontId="4" fillId="0" borderId="32" xfId="1" applyFont="1" applyBorder="1" applyAlignment="1" applyProtection="1">
      <alignment horizontal="center" vertical="center"/>
      <protection locked="0"/>
    </xf>
    <xf numFmtId="38" fontId="4" fillId="0" borderId="33" xfId="1" applyFont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8" fontId="4" fillId="0" borderId="22" xfId="0" applyNumberFormat="1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9" fontId="4" fillId="0" borderId="24" xfId="0" applyNumberFormat="1" applyFont="1" applyBorder="1" applyAlignment="1" applyProtection="1">
      <alignment horizontal="center" vertical="center"/>
      <protection locked="0"/>
    </xf>
    <xf numFmtId="38" fontId="4" fillId="0" borderId="24" xfId="1" applyNumberFormat="1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38" fontId="4" fillId="0" borderId="22" xfId="0" applyNumberFormat="1" applyFont="1" applyBorder="1" applyAlignment="1" applyProtection="1">
      <alignment horizontal="center" vertical="center"/>
      <protection locked="0"/>
    </xf>
    <xf numFmtId="38" fontId="4" fillId="0" borderId="12" xfId="0" applyNumberFormat="1" applyFont="1" applyBorder="1" applyAlignment="1" applyProtection="1">
      <alignment horizontal="center" vertical="center"/>
      <protection locked="0"/>
    </xf>
    <xf numFmtId="38" fontId="4" fillId="0" borderId="23" xfId="0" applyNumberFormat="1" applyFont="1" applyBorder="1" applyAlignment="1" applyProtection="1">
      <alignment horizontal="center" vertical="center"/>
      <protection locked="0"/>
    </xf>
    <xf numFmtId="38" fontId="4" fillId="0" borderId="24" xfId="1" applyFont="1" applyBorder="1" applyAlignment="1" applyProtection="1">
      <alignment horizontal="center" vertical="center"/>
      <protection locked="0"/>
    </xf>
    <xf numFmtId="9" fontId="4" fillId="0" borderId="22" xfId="0" applyNumberFormat="1" applyFont="1" applyBorder="1" applyAlignment="1" applyProtection="1">
      <alignment horizontal="center" vertical="center"/>
      <protection locked="0"/>
    </xf>
    <xf numFmtId="9" fontId="4" fillId="0" borderId="23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16" xfId="0" applyFont="1" applyFill="1" applyBorder="1" applyAlignment="1">
      <alignment horizontal="left" vertical="top" wrapText="1"/>
    </xf>
    <xf numFmtId="0" fontId="8" fillId="0" borderId="2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23" xfId="0" applyFont="1" applyBorder="1" applyAlignment="1" applyProtection="1">
      <alignment horizontal="left" vertical="center"/>
      <protection locked="0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2"/>
  <sheetViews>
    <sheetView tabSelected="1" view="pageBreakPreview" zoomScaleNormal="100" zoomScaleSheetLayoutView="100" workbookViewId="0">
      <selection activeCell="B5" sqref="B5:N5"/>
    </sheetView>
  </sheetViews>
  <sheetFormatPr defaultColWidth="9" defaultRowHeight="13.5" x14ac:dyDescent="0.15"/>
  <cols>
    <col min="1" max="1" width="3" style="113" customWidth="1"/>
    <col min="2" max="2" width="4.5" style="113" customWidth="1"/>
    <col min="3" max="3" width="11.875" style="113" customWidth="1"/>
    <col min="4" max="4" width="11.25" style="113" customWidth="1"/>
    <col min="5" max="5" width="3.5" style="113" customWidth="1"/>
    <col min="6" max="6" width="11.25" style="113" customWidth="1"/>
    <col min="7" max="7" width="2.25" style="113" customWidth="1"/>
    <col min="8" max="8" width="3" style="113" customWidth="1"/>
    <col min="9" max="10" width="2.75" style="113" customWidth="1"/>
    <col min="11" max="11" width="11.5" style="113" customWidth="1"/>
    <col min="12" max="12" width="10.75" style="113" customWidth="1"/>
    <col min="13" max="13" width="9" style="113"/>
    <col min="14" max="14" width="12.875" style="113" customWidth="1"/>
    <col min="15" max="15" width="5" style="113" customWidth="1"/>
    <col min="16" max="17" width="9" style="113"/>
    <col min="18" max="18" width="3.5" style="113" bestFit="1" customWidth="1"/>
    <col min="19" max="16384" width="9" style="113"/>
  </cols>
  <sheetData>
    <row r="1" spans="2:14" s="7" customFormat="1" ht="18.75" customHeight="1" x14ac:dyDescent="0.15">
      <c r="B1" s="3" t="s">
        <v>125</v>
      </c>
      <c r="C1" s="3"/>
      <c r="D1" s="3"/>
      <c r="E1" s="3"/>
      <c r="F1" s="3"/>
      <c r="G1" s="3"/>
      <c r="H1" s="3"/>
      <c r="I1" s="3"/>
      <c r="J1" s="3"/>
      <c r="K1" s="3"/>
      <c r="L1" s="182" t="s">
        <v>30</v>
      </c>
      <c r="M1" s="212"/>
      <c r="N1" s="213"/>
    </row>
    <row r="2" spans="2:14" s="7" customFormat="1" ht="26.45" customHeight="1" x14ac:dyDescent="0.15">
      <c r="B2" s="234"/>
      <c r="C2" s="234"/>
      <c r="D2" s="234"/>
      <c r="E2" s="234"/>
      <c r="F2" s="234"/>
      <c r="G2" s="234"/>
      <c r="H2" s="234"/>
      <c r="I2" s="234"/>
      <c r="J2" s="234"/>
      <c r="K2" s="235"/>
      <c r="L2" s="238" t="s">
        <v>152</v>
      </c>
      <c r="M2" s="239"/>
      <c r="N2" s="240"/>
    </row>
    <row r="3" spans="2:14" s="7" customFormat="1" ht="32.25" customHeight="1" x14ac:dyDescent="0.15">
      <c r="B3" s="236" t="s">
        <v>42</v>
      </c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</row>
    <row r="4" spans="2:14" s="7" customFormat="1" ht="24.75" customHeight="1" x14ac:dyDescent="0.15">
      <c r="B4" s="237" t="s">
        <v>11</v>
      </c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</row>
    <row r="5" spans="2:14" s="7" customFormat="1" ht="40.5" customHeight="1" x14ac:dyDescent="0.15">
      <c r="B5" s="237" t="s">
        <v>10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</row>
    <row r="6" spans="2:14" x14ac:dyDescent="0.15">
      <c r="E6" s="114"/>
    </row>
    <row r="7" spans="2:14" ht="21" customHeight="1" thickBot="1" x14ac:dyDescent="0.2">
      <c r="B7" s="113" t="s">
        <v>89</v>
      </c>
      <c r="D7" s="183" t="s">
        <v>35</v>
      </c>
      <c r="E7" s="115"/>
      <c r="L7" s="241" t="s">
        <v>64</v>
      </c>
      <c r="M7" s="241"/>
      <c r="N7" s="241"/>
    </row>
    <row r="8" spans="2:14" ht="21" customHeight="1" thickBot="1" x14ac:dyDescent="0.2">
      <c r="B8" s="113" t="s">
        <v>159</v>
      </c>
      <c r="D8" s="184"/>
      <c r="E8" s="168" t="s">
        <v>37</v>
      </c>
      <c r="F8" s="229"/>
      <c r="G8" s="229"/>
      <c r="H8" s="229"/>
      <c r="J8" s="115" t="s">
        <v>8</v>
      </c>
      <c r="K8" s="185">
        <v>12</v>
      </c>
      <c r="L8" s="113" t="s">
        <v>36</v>
      </c>
    </row>
    <row r="9" spans="2:14" x14ac:dyDescent="0.15">
      <c r="E9" s="115"/>
    </row>
    <row r="10" spans="2:14" s="3" customFormat="1" ht="15" customHeight="1" x14ac:dyDescent="0.15">
      <c r="B10" s="16" t="s">
        <v>0</v>
      </c>
      <c r="C10" s="217" t="s">
        <v>1</v>
      </c>
      <c r="D10" s="221" t="s">
        <v>2</v>
      </c>
      <c r="E10" s="223" t="s">
        <v>3</v>
      </c>
      <c r="F10" s="224"/>
      <c r="G10" s="224"/>
      <c r="H10" s="224"/>
      <c r="I10" s="224"/>
      <c r="J10" s="224"/>
      <c r="K10" s="224"/>
      <c r="L10" s="224"/>
      <c r="M10" s="224"/>
      <c r="N10" s="225"/>
    </row>
    <row r="11" spans="2:14" s="3" customFormat="1" ht="15" customHeight="1" thickBot="1" x14ac:dyDescent="0.2">
      <c r="B11" s="54" t="s">
        <v>4</v>
      </c>
      <c r="C11" s="220"/>
      <c r="D11" s="222"/>
      <c r="E11" s="226"/>
      <c r="F11" s="227"/>
      <c r="G11" s="227"/>
      <c r="H11" s="227"/>
      <c r="I11" s="227"/>
      <c r="J11" s="227"/>
      <c r="K11" s="227"/>
      <c r="L11" s="227"/>
      <c r="M11" s="227"/>
      <c r="N11" s="228"/>
    </row>
    <row r="12" spans="2:14" s="3" customFormat="1" ht="27" customHeight="1" thickTop="1" x14ac:dyDescent="0.15">
      <c r="B12" s="88">
        <v>1</v>
      </c>
      <c r="C12" s="89" t="s">
        <v>5</v>
      </c>
      <c r="D12" s="90">
        <f>D14+D17+D20+D23+D25+D28</f>
        <v>1224000</v>
      </c>
      <c r="E12" s="89" t="s">
        <v>41</v>
      </c>
      <c r="F12" s="89"/>
      <c r="G12" s="89"/>
      <c r="H12" s="89"/>
      <c r="I12" s="89"/>
      <c r="J12" s="89"/>
      <c r="K12" s="89"/>
      <c r="L12" s="89"/>
      <c r="M12" s="89"/>
      <c r="N12" s="91"/>
    </row>
    <row r="13" spans="2:14" s="3" customFormat="1" ht="20.25" customHeight="1" x14ac:dyDescent="0.15">
      <c r="B13" s="217" t="s">
        <v>31</v>
      </c>
      <c r="C13" s="233" t="s">
        <v>15</v>
      </c>
      <c r="D13" s="18" t="s">
        <v>6</v>
      </c>
      <c r="E13" s="14" t="s">
        <v>19</v>
      </c>
      <c r="F13" s="31" t="s">
        <v>16</v>
      </c>
      <c r="G13" s="31"/>
      <c r="H13" s="31"/>
      <c r="I13" s="31"/>
      <c r="J13" s="31"/>
      <c r="K13" s="31"/>
      <c r="L13" s="31"/>
      <c r="M13" s="31"/>
      <c r="N13" s="170">
        <v>200000</v>
      </c>
    </row>
    <row r="14" spans="2:14" s="3" customFormat="1" ht="21.75" customHeight="1" x14ac:dyDescent="0.15">
      <c r="B14" s="218"/>
      <c r="C14" s="208"/>
      <c r="D14" s="59">
        <f>N13+N14</f>
        <v>530000</v>
      </c>
      <c r="E14" s="14" t="s">
        <v>19</v>
      </c>
      <c r="F14" s="14" t="s">
        <v>15</v>
      </c>
      <c r="G14" s="14"/>
      <c r="H14" s="14"/>
      <c r="I14" s="14"/>
      <c r="J14" s="21"/>
      <c r="K14" s="14" t="s">
        <v>98</v>
      </c>
      <c r="L14" s="86">
        <f>K8-1</f>
        <v>11</v>
      </c>
      <c r="M14" s="48" t="s">
        <v>14</v>
      </c>
      <c r="N14" s="47">
        <f>30000*L14</f>
        <v>330000</v>
      </c>
    </row>
    <row r="15" spans="2:14" s="3" customFormat="1" ht="5.25" customHeight="1" x14ac:dyDescent="0.15">
      <c r="B15" s="219"/>
      <c r="C15" s="232"/>
      <c r="D15" s="80"/>
      <c r="E15" s="25"/>
      <c r="F15" s="27"/>
      <c r="G15" s="27"/>
      <c r="H15" s="27"/>
      <c r="I15" s="27"/>
      <c r="J15" s="81"/>
      <c r="K15" s="27"/>
      <c r="L15" s="27"/>
      <c r="M15" s="83"/>
      <c r="N15" s="82"/>
    </row>
    <row r="16" spans="2:14" s="3" customFormat="1" ht="21.75" customHeight="1" x14ac:dyDescent="0.15">
      <c r="B16" s="217" t="s">
        <v>32</v>
      </c>
      <c r="C16" s="214" t="s">
        <v>13</v>
      </c>
      <c r="D16" s="59" t="s">
        <v>6</v>
      </c>
      <c r="E16" s="14"/>
      <c r="F16" s="14"/>
      <c r="G16" s="14"/>
      <c r="H16" s="14"/>
      <c r="I16" s="14"/>
      <c r="J16" s="21"/>
      <c r="K16" s="14"/>
      <c r="L16" s="14"/>
      <c r="M16" s="48"/>
      <c r="N16" s="47"/>
    </row>
    <row r="17" spans="2:14" s="3" customFormat="1" ht="24" customHeight="1" x14ac:dyDescent="0.15">
      <c r="B17" s="218"/>
      <c r="C17" s="215"/>
      <c r="D17" s="24">
        <f>N17</f>
        <v>60000</v>
      </c>
      <c r="E17" s="14"/>
      <c r="F17" s="14"/>
      <c r="G17" s="14"/>
      <c r="H17" s="14"/>
      <c r="I17" s="14"/>
      <c r="J17" s="14"/>
      <c r="K17" s="14" t="s">
        <v>60</v>
      </c>
      <c r="L17" s="86">
        <f>K8</f>
        <v>12</v>
      </c>
      <c r="M17" s="48" t="s">
        <v>14</v>
      </c>
      <c r="N17" s="47">
        <f>5000*L17</f>
        <v>60000</v>
      </c>
    </row>
    <row r="18" spans="2:14" s="3" customFormat="1" ht="6.75" customHeight="1" x14ac:dyDescent="0.15">
      <c r="B18" s="219"/>
      <c r="C18" s="216"/>
      <c r="D18" s="29"/>
      <c r="E18" s="27"/>
      <c r="F18" s="27"/>
      <c r="G18" s="27"/>
      <c r="H18" s="27"/>
      <c r="I18" s="27"/>
      <c r="J18" s="27"/>
      <c r="K18" s="27"/>
      <c r="L18" s="27"/>
      <c r="M18" s="83"/>
      <c r="N18" s="82"/>
    </row>
    <row r="19" spans="2:14" s="3" customFormat="1" ht="24" customHeight="1" x14ac:dyDescent="0.15">
      <c r="B19" s="217" t="s">
        <v>21</v>
      </c>
      <c r="C19" s="214" t="s">
        <v>33</v>
      </c>
      <c r="D19" s="30" t="s">
        <v>6</v>
      </c>
      <c r="E19" s="14"/>
      <c r="F19" s="14"/>
      <c r="G19" s="14"/>
      <c r="H19" s="14"/>
      <c r="I19" s="14"/>
      <c r="J19" s="14"/>
      <c r="K19" s="14"/>
      <c r="L19" s="14"/>
      <c r="M19" s="48"/>
      <c r="N19" s="47"/>
    </row>
    <row r="20" spans="2:14" s="3" customFormat="1" ht="24" customHeight="1" x14ac:dyDescent="0.15">
      <c r="B20" s="218"/>
      <c r="C20" s="215"/>
      <c r="D20" s="24">
        <f>N20</f>
        <v>360000</v>
      </c>
      <c r="E20" s="14"/>
      <c r="F20" s="14"/>
      <c r="G20" s="14"/>
      <c r="H20" s="14"/>
      <c r="I20" s="14"/>
      <c r="J20" s="14"/>
      <c r="K20" s="14" t="s">
        <v>98</v>
      </c>
      <c r="L20" s="86">
        <f>K8</f>
        <v>12</v>
      </c>
      <c r="M20" s="48" t="s">
        <v>14</v>
      </c>
      <c r="N20" s="47">
        <f>30000*L20</f>
        <v>360000</v>
      </c>
    </row>
    <row r="21" spans="2:14" s="3" customFormat="1" ht="5.25" customHeight="1" x14ac:dyDescent="0.15">
      <c r="B21" s="219"/>
      <c r="C21" s="216"/>
      <c r="D21" s="29"/>
      <c r="E21" s="27"/>
      <c r="F21" s="27"/>
      <c r="G21" s="27"/>
      <c r="H21" s="27"/>
      <c r="I21" s="27"/>
      <c r="J21" s="27"/>
      <c r="K21" s="27"/>
      <c r="L21" s="27"/>
      <c r="M21" s="83"/>
      <c r="N21" s="82"/>
    </row>
    <row r="22" spans="2:14" s="3" customFormat="1" ht="24" customHeight="1" x14ac:dyDescent="0.15">
      <c r="B22" s="217" t="s">
        <v>22</v>
      </c>
      <c r="C22" s="214" t="s">
        <v>86</v>
      </c>
      <c r="D22" s="24" t="s">
        <v>6</v>
      </c>
      <c r="E22" s="14"/>
      <c r="F22" s="14"/>
      <c r="G22" s="14"/>
      <c r="H22" s="14"/>
      <c r="I22" s="14"/>
      <c r="J22" s="14"/>
      <c r="K22" s="14"/>
      <c r="L22" s="14"/>
      <c r="M22" s="48"/>
      <c r="N22" s="47"/>
    </row>
    <row r="23" spans="2:14" s="3" customFormat="1" ht="24" customHeight="1" x14ac:dyDescent="0.15">
      <c r="B23" s="219"/>
      <c r="C23" s="216"/>
      <c r="D23" s="24">
        <v>20000</v>
      </c>
      <c r="E23" s="14"/>
      <c r="F23" s="14"/>
      <c r="G23" s="14"/>
      <c r="H23" s="14"/>
      <c r="I23" s="14"/>
      <c r="J23" s="14"/>
      <c r="K23" s="14"/>
      <c r="L23" s="27"/>
      <c r="M23" s="48"/>
      <c r="N23" s="47"/>
    </row>
    <row r="24" spans="2:14" s="3" customFormat="1" ht="22.5" customHeight="1" thickBot="1" x14ac:dyDescent="0.2">
      <c r="B24" s="202" t="s">
        <v>84</v>
      </c>
      <c r="C24" s="205" t="s">
        <v>25</v>
      </c>
      <c r="D24" s="72" t="s">
        <v>6</v>
      </c>
      <c r="E24" s="73"/>
      <c r="F24" s="73" t="s">
        <v>45</v>
      </c>
      <c r="G24" s="74"/>
      <c r="H24" s="73"/>
      <c r="I24" s="73"/>
      <c r="J24" s="73"/>
      <c r="K24" s="73"/>
      <c r="L24" s="116"/>
      <c r="M24" s="73"/>
      <c r="N24" s="128">
        <v>50000</v>
      </c>
    </row>
    <row r="25" spans="2:14" s="3" customFormat="1" ht="21.75" customHeight="1" thickBot="1" x14ac:dyDescent="0.2">
      <c r="B25" s="203"/>
      <c r="C25" s="206"/>
      <c r="D25" s="124">
        <f>N24+N25</f>
        <v>50000</v>
      </c>
      <c r="E25" s="116"/>
      <c r="F25" s="116" t="s">
        <v>100</v>
      </c>
      <c r="G25" s="125"/>
      <c r="H25" s="116"/>
      <c r="I25" s="116"/>
      <c r="J25" s="116"/>
      <c r="K25" s="116"/>
      <c r="L25" s="116"/>
      <c r="M25" s="116"/>
      <c r="N25" s="186"/>
    </row>
    <row r="26" spans="2:14" s="3" customFormat="1" ht="8.25" customHeight="1" x14ac:dyDescent="0.15">
      <c r="B26" s="204"/>
      <c r="C26" s="207"/>
      <c r="D26" s="35"/>
      <c r="E26" s="33"/>
      <c r="F26" s="33"/>
      <c r="G26" s="75"/>
      <c r="H26" s="33"/>
      <c r="I26" s="33"/>
      <c r="J26" s="33"/>
      <c r="K26" s="33"/>
      <c r="L26" s="33"/>
      <c r="M26" s="33"/>
      <c r="N26" s="104"/>
    </row>
    <row r="27" spans="2:14" s="3" customFormat="1" ht="19.5" customHeight="1" x14ac:dyDescent="0.15">
      <c r="B27" s="19"/>
      <c r="C27" s="208" t="s">
        <v>27</v>
      </c>
      <c r="D27" s="24" t="s">
        <v>6</v>
      </c>
      <c r="E27" s="14"/>
      <c r="F27" s="68"/>
      <c r="G27" s="69"/>
      <c r="H27" s="14"/>
      <c r="I27" s="14"/>
      <c r="J27" s="14"/>
      <c r="K27" s="70"/>
      <c r="L27" s="69"/>
      <c r="M27" s="69"/>
      <c r="N27" s="38"/>
    </row>
    <row r="28" spans="2:14" s="3" customFormat="1" ht="19.5" customHeight="1" x14ac:dyDescent="0.15">
      <c r="B28" s="19" t="s">
        <v>85</v>
      </c>
      <c r="C28" s="208"/>
      <c r="D28" s="24">
        <f>N28</f>
        <v>204000</v>
      </c>
      <c r="E28" s="14" t="s">
        <v>19</v>
      </c>
      <c r="F28" s="14" t="s">
        <v>34</v>
      </c>
      <c r="G28" s="209">
        <f>D14+D17+D20+D23+D25</f>
        <v>1020000</v>
      </c>
      <c r="H28" s="210"/>
      <c r="I28" s="210"/>
      <c r="J28" s="211"/>
      <c r="K28" s="49" t="s">
        <v>29</v>
      </c>
      <c r="L28" s="77">
        <v>0.2</v>
      </c>
      <c r="M28" s="14" t="s">
        <v>9</v>
      </c>
      <c r="N28" s="120">
        <f>G28*0.2</f>
        <v>204000</v>
      </c>
    </row>
    <row r="29" spans="2:14" s="3" customFormat="1" ht="6" customHeight="1" x14ac:dyDescent="0.15">
      <c r="B29" s="112"/>
      <c r="C29" s="79"/>
      <c r="D29" s="94"/>
      <c r="E29" s="25"/>
      <c r="F29" s="27"/>
      <c r="G29" s="110"/>
      <c r="H29" s="100"/>
      <c r="I29" s="100"/>
      <c r="J29" s="100"/>
      <c r="K29" s="100"/>
      <c r="L29" s="105"/>
      <c r="M29" s="27"/>
      <c r="N29" s="28"/>
    </row>
    <row r="30" spans="2:14" s="3" customFormat="1" ht="27" customHeight="1" x14ac:dyDescent="0.15">
      <c r="B30" s="112">
        <v>2</v>
      </c>
      <c r="C30" s="118" t="s">
        <v>87</v>
      </c>
      <c r="D30" s="109">
        <f>D32</f>
        <v>367200</v>
      </c>
      <c r="E30" s="27" t="s">
        <v>88</v>
      </c>
      <c r="F30" s="27"/>
      <c r="G30" s="27"/>
      <c r="H30" s="27"/>
      <c r="I30" s="27"/>
      <c r="J30" s="27"/>
      <c r="K30" s="27"/>
      <c r="L30" s="27"/>
      <c r="M30" s="27"/>
      <c r="N30" s="28"/>
    </row>
    <row r="31" spans="2:14" s="3" customFormat="1" ht="19.5" customHeight="1" x14ac:dyDescent="0.15">
      <c r="B31" s="37"/>
      <c r="C31" s="214" t="s">
        <v>87</v>
      </c>
      <c r="D31" s="39" t="s">
        <v>6</v>
      </c>
      <c r="E31" s="14"/>
      <c r="F31" s="14"/>
      <c r="G31" s="14"/>
      <c r="H31" s="14"/>
      <c r="I31" s="14"/>
      <c r="J31" s="14"/>
      <c r="K31" s="14"/>
      <c r="L31" s="14"/>
      <c r="M31" s="14"/>
      <c r="N31" s="15"/>
    </row>
    <row r="32" spans="2:14" s="3" customFormat="1" ht="19.5" customHeight="1" x14ac:dyDescent="0.15">
      <c r="B32" s="87" t="s">
        <v>26</v>
      </c>
      <c r="C32" s="208"/>
      <c r="D32" s="24">
        <f>N32</f>
        <v>367200</v>
      </c>
      <c r="E32" s="14" t="s">
        <v>19</v>
      </c>
      <c r="F32" s="14" t="s">
        <v>28</v>
      </c>
      <c r="G32" s="209">
        <f>D12</f>
        <v>1224000</v>
      </c>
      <c r="H32" s="210"/>
      <c r="I32" s="210"/>
      <c r="J32" s="211"/>
      <c r="K32" s="49" t="s">
        <v>18</v>
      </c>
      <c r="L32" s="77">
        <v>0.3</v>
      </c>
      <c r="M32" s="14" t="s">
        <v>9</v>
      </c>
      <c r="N32" s="120">
        <f>ROUNDDOWN(G32*0.3,0)</f>
        <v>367200</v>
      </c>
    </row>
    <row r="33" spans="2:15" s="3" customFormat="1" ht="5.25" customHeight="1" x14ac:dyDescent="0.15">
      <c r="B33" s="112"/>
      <c r="C33" s="232"/>
      <c r="D33" s="94"/>
      <c r="E33" s="25"/>
      <c r="F33" s="27"/>
      <c r="G33" s="110"/>
      <c r="H33" s="100"/>
      <c r="I33" s="100"/>
      <c r="J33" s="100"/>
      <c r="K33" s="100"/>
      <c r="L33" s="105"/>
      <c r="M33" s="27"/>
      <c r="N33" s="28"/>
      <c r="O33" s="20"/>
    </row>
    <row r="34" spans="2:15" s="3" customFormat="1" ht="27" customHeight="1" x14ac:dyDescent="0.15">
      <c r="B34" s="112">
        <v>3</v>
      </c>
      <c r="C34" s="27" t="s">
        <v>24</v>
      </c>
      <c r="D34" s="109">
        <f>D36</f>
        <v>159120</v>
      </c>
      <c r="E34" s="27" t="s">
        <v>92</v>
      </c>
      <c r="F34" s="27"/>
      <c r="G34" s="110"/>
      <c r="H34" s="100"/>
      <c r="I34" s="100"/>
      <c r="J34" s="100"/>
      <c r="K34" s="100"/>
      <c r="L34" s="105"/>
      <c r="M34" s="27"/>
      <c r="N34" s="28"/>
    </row>
    <row r="35" spans="2:15" s="3" customFormat="1" ht="19.5" customHeight="1" x14ac:dyDescent="0.15">
      <c r="B35" s="16"/>
      <c r="C35" s="233" t="s">
        <v>157</v>
      </c>
      <c r="D35" s="18" t="s">
        <v>6</v>
      </c>
      <c r="E35" s="14"/>
      <c r="F35" s="14"/>
      <c r="G35" s="70"/>
      <c r="H35" s="49"/>
      <c r="I35" s="49"/>
      <c r="J35" s="49"/>
      <c r="K35" s="49"/>
      <c r="L35" s="77"/>
      <c r="M35" s="14"/>
      <c r="N35" s="38"/>
    </row>
    <row r="36" spans="2:15" s="3" customFormat="1" ht="19.5" customHeight="1" x14ac:dyDescent="0.15">
      <c r="B36" s="19" t="s">
        <v>83</v>
      </c>
      <c r="C36" s="208"/>
      <c r="D36" s="24">
        <f>N36</f>
        <v>159120</v>
      </c>
      <c r="E36" s="14" t="s">
        <v>90</v>
      </c>
      <c r="F36" s="14" t="s">
        <v>93</v>
      </c>
      <c r="G36" s="209">
        <f>D12+D30</f>
        <v>1591200</v>
      </c>
      <c r="H36" s="230"/>
      <c r="I36" s="230"/>
      <c r="J36" s="231"/>
      <c r="K36" s="49" t="s">
        <v>91</v>
      </c>
      <c r="L36" s="77">
        <v>0.1</v>
      </c>
      <c r="M36" s="14" t="s">
        <v>9</v>
      </c>
      <c r="N36" s="120">
        <f>ROUNDDOWN(G36*0.1,0)</f>
        <v>159120</v>
      </c>
    </row>
    <row r="37" spans="2:15" s="3" customFormat="1" ht="3.75" customHeight="1" x14ac:dyDescent="0.15">
      <c r="B37" s="112"/>
      <c r="C37" s="232"/>
      <c r="D37" s="94"/>
      <c r="E37" s="25"/>
      <c r="F37" s="27"/>
      <c r="G37" s="110"/>
      <c r="H37" s="100"/>
      <c r="I37" s="100"/>
      <c r="J37" s="100"/>
      <c r="K37" s="100"/>
      <c r="L37" s="105"/>
      <c r="M37" s="27"/>
      <c r="N37" s="28"/>
      <c r="O37" s="20"/>
    </row>
    <row r="38" spans="2:15" s="3" customFormat="1" ht="18" customHeight="1" x14ac:dyDescent="0.15">
      <c r="B38" s="20"/>
      <c r="C38" s="15"/>
      <c r="D38" s="30" t="s">
        <v>6</v>
      </c>
      <c r="E38" s="14"/>
      <c r="F38" s="14"/>
      <c r="G38" s="14"/>
      <c r="H38" s="14"/>
      <c r="I38" s="14"/>
      <c r="J38" s="14"/>
      <c r="K38" s="14"/>
      <c r="L38" s="14"/>
      <c r="M38" s="14"/>
      <c r="N38" s="15"/>
    </row>
    <row r="39" spans="2:15" s="3" customFormat="1" ht="32.1" customHeight="1" x14ac:dyDescent="0.15">
      <c r="B39" s="25" t="s">
        <v>7</v>
      </c>
      <c r="C39" s="28"/>
      <c r="D39" s="41">
        <f>D12+D30+D34</f>
        <v>1750320</v>
      </c>
      <c r="E39" s="27"/>
      <c r="F39" s="27"/>
      <c r="G39" s="27"/>
      <c r="H39" s="27"/>
      <c r="I39" s="27"/>
      <c r="J39" s="27"/>
      <c r="K39" s="27"/>
      <c r="L39" s="27"/>
      <c r="M39" s="27"/>
      <c r="N39" s="28"/>
    </row>
    <row r="41" spans="2:15" x14ac:dyDescent="0.15">
      <c r="B41" s="113" t="s">
        <v>163</v>
      </c>
    </row>
    <row r="42" spans="2:15" x14ac:dyDescent="0.15">
      <c r="B42" s="113" t="s">
        <v>63</v>
      </c>
      <c r="N42" s="166"/>
    </row>
  </sheetData>
  <sheetProtection sheet="1" scenarios="1" formatCells="0"/>
  <mergeCells count="27">
    <mergeCell ref="G32:J32"/>
    <mergeCell ref="G36:J36"/>
    <mergeCell ref="C31:C33"/>
    <mergeCell ref="C35:C37"/>
    <mergeCell ref="B2:K2"/>
    <mergeCell ref="B3:N3"/>
    <mergeCell ref="B4:N4"/>
    <mergeCell ref="B5:N5"/>
    <mergeCell ref="L2:N2"/>
    <mergeCell ref="B13:B15"/>
    <mergeCell ref="L7:N7"/>
    <mergeCell ref="C13:C15"/>
    <mergeCell ref="B19:B21"/>
    <mergeCell ref="B22:B23"/>
    <mergeCell ref="C22:C23"/>
    <mergeCell ref="C16:C18"/>
    <mergeCell ref="B24:B26"/>
    <mergeCell ref="C24:C26"/>
    <mergeCell ref="C27:C28"/>
    <mergeCell ref="G28:J28"/>
    <mergeCell ref="M1:N1"/>
    <mergeCell ref="C19:C21"/>
    <mergeCell ref="B16:B18"/>
    <mergeCell ref="C10:C11"/>
    <mergeCell ref="D10:D11"/>
    <mergeCell ref="E10:N11"/>
    <mergeCell ref="F8:H8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portrait" r:id="rId1"/>
  <headerFooter>
    <oddHeader>&amp;R&amp;"Times New Roman,標準"SOP No. HA000117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2"/>
  <sheetViews>
    <sheetView view="pageBreakPreview" zoomScaleNormal="100" zoomScaleSheetLayoutView="100" workbookViewId="0">
      <selection activeCell="K8" sqref="K8"/>
    </sheetView>
  </sheetViews>
  <sheetFormatPr defaultColWidth="9" defaultRowHeight="13.5" x14ac:dyDescent="0.15"/>
  <cols>
    <col min="1" max="1" width="3" style="113" customWidth="1"/>
    <col min="2" max="2" width="4.5" style="113" customWidth="1"/>
    <col min="3" max="3" width="11.875" style="113" customWidth="1"/>
    <col min="4" max="4" width="11.25" style="113" customWidth="1"/>
    <col min="5" max="5" width="3.5" style="113" customWidth="1"/>
    <col min="6" max="6" width="9" style="113"/>
    <col min="7" max="7" width="2.25" style="113" customWidth="1"/>
    <col min="8" max="8" width="3" style="113" customWidth="1"/>
    <col min="9" max="10" width="2.75" style="113" customWidth="1"/>
    <col min="11" max="11" width="11.5" style="113" customWidth="1"/>
    <col min="12" max="12" width="10.75" style="113" customWidth="1"/>
    <col min="13" max="13" width="9" style="113"/>
    <col min="14" max="14" width="15.5" style="113" customWidth="1"/>
    <col min="15" max="15" width="4.5" style="113" customWidth="1"/>
    <col min="16" max="16384" width="9" style="113"/>
  </cols>
  <sheetData>
    <row r="1" spans="2:14" s="7" customFormat="1" ht="18.75" customHeight="1" x14ac:dyDescent="0.15">
      <c r="B1" s="3" t="s">
        <v>126</v>
      </c>
      <c r="C1" s="3"/>
      <c r="D1" s="3"/>
      <c r="E1" s="3"/>
      <c r="F1" s="3"/>
      <c r="G1" s="3"/>
      <c r="H1" s="3"/>
      <c r="I1" s="3"/>
      <c r="J1" s="3"/>
      <c r="K1" s="3"/>
      <c r="L1" s="182" t="s">
        <v>30</v>
      </c>
      <c r="M1" s="212"/>
      <c r="N1" s="213"/>
    </row>
    <row r="2" spans="2:14" s="7" customFormat="1" ht="26.45" customHeight="1" x14ac:dyDescent="0.15">
      <c r="B2" s="234"/>
      <c r="C2" s="234"/>
      <c r="D2" s="234"/>
      <c r="E2" s="234"/>
      <c r="F2" s="234"/>
      <c r="G2" s="234"/>
      <c r="H2" s="234"/>
      <c r="I2" s="234"/>
      <c r="J2" s="234"/>
      <c r="K2" s="235"/>
      <c r="L2" s="238" t="s">
        <v>153</v>
      </c>
      <c r="M2" s="239"/>
      <c r="N2" s="240"/>
    </row>
    <row r="3" spans="2:14" s="7" customFormat="1" ht="32.25" customHeight="1" x14ac:dyDescent="0.15">
      <c r="B3" s="236" t="s">
        <v>42</v>
      </c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</row>
    <row r="4" spans="2:14" s="7" customFormat="1" ht="24.75" customHeight="1" x14ac:dyDescent="0.15">
      <c r="B4" s="237" t="s">
        <v>11</v>
      </c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</row>
    <row r="5" spans="2:14" s="7" customFormat="1" ht="40.5" customHeight="1" x14ac:dyDescent="0.15">
      <c r="B5" s="237" t="s">
        <v>10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</row>
    <row r="6" spans="2:14" x14ac:dyDescent="0.15">
      <c r="E6" s="114"/>
    </row>
    <row r="7" spans="2:14" ht="21" customHeight="1" thickBot="1" x14ac:dyDescent="0.2">
      <c r="B7" s="113" t="s">
        <v>95</v>
      </c>
      <c r="D7" s="183" t="s">
        <v>96</v>
      </c>
      <c r="E7" s="115"/>
      <c r="L7" s="241" t="s">
        <v>94</v>
      </c>
      <c r="M7" s="241"/>
      <c r="N7" s="241"/>
    </row>
    <row r="8" spans="2:14" ht="21" customHeight="1" thickBot="1" x14ac:dyDescent="0.2">
      <c r="B8" s="113" t="s">
        <v>160</v>
      </c>
      <c r="D8" s="184"/>
      <c r="E8" s="168" t="s">
        <v>37</v>
      </c>
      <c r="F8" s="229"/>
      <c r="G8" s="229"/>
      <c r="H8" s="229"/>
      <c r="J8" s="115" t="s">
        <v>8</v>
      </c>
      <c r="K8" s="185">
        <v>12</v>
      </c>
      <c r="L8" s="113" t="s">
        <v>36</v>
      </c>
    </row>
    <row r="9" spans="2:14" x14ac:dyDescent="0.15">
      <c r="E9" s="115"/>
    </row>
    <row r="10" spans="2:14" s="3" customFormat="1" ht="15" customHeight="1" x14ac:dyDescent="0.15">
      <c r="B10" s="16" t="s">
        <v>0</v>
      </c>
      <c r="C10" s="217" t="s">
        <v>1</v>
      </c>
      <c r="D10" s="221" t="s">
        <v>2</v>
      </c>
      <c r="E10" s="223" t="s">
        <v>3</v>
      </c>
      <c r="F10" s="224"/>
      <c r="G10" s="224"/>
      <c r="H10" s="224"/>
      <c r="I10" s="224"/>
      <c r="J10" s="224"/>
      <c r="K10" s="224"/>
      <c r="L10" s="224"/>
      <c r="M10" s="224"/>
      <c r="N10" s="225"/>
    </row>
    <row r="11" spans="2:14" s="3" customFormat="1" ht="15" customHeight="1" thickBot="1" x14ac:dyDescent="0.2">
      <c r="B11" s="54" t="s">
        <v>4</v>
      </c>
      <c r="C11" s="220"/>
      <c r="D11" s="222"/>
      <c r="E11" s="226"/>
      <c r="F11" s="227"/>
      <c r="G11" s="227"/>
      <c r="H11" s="227"/>
      <c r="I11" s="227"/>
      <c r="J11" s="227"/>
      <c r="K11" s="227"/>
      <c r="L11" s="227"/>
      <c r="M11" s="227"/>
      <c r="N11" s="228"/>
    </row>
    <row r="12" spans="2:14" s="3" customFormat="1" ht="27" customHeight="1" thickTop="1" x14ac:dyDescent="0.15">
      <c r="B12" s="88">
        <v>1</v>
      </c>
      <c r="C12" s="89" t="s">
        <v>5</v>
      </c>
      <c r="D12" s="90">
        <f>D14+D17+D20+D23+D25+D27</f>
        <v>936000</v>
      </c>
      <c r="E12" s="89" t="s">
        <v>41</v>
      </c>
      <c r="F12" s="89"/>
      <c r="G12" s="89"/>
      <c r="H12" s="89"/>
      <c r="I12" s="89"/>
      <c r="J12" s="89"/>
      <c r="K12" s="89"/>
      <c r="L12" s="89"/>
      <c r="M12" s="89"/>
      <c r="N12" s="91"/>
    </row>
    <row r="13" spans="2:14" s="3" customFormat="1" ht="20.25" customHeight="1" x14ac:dyDescent="0.15">
      <c r="B13" s="217" t="s">
        <v>31</v>
      </c>
      <c r="C13" s="233" t="s">
        <v>15</v>
      </c>
      <c r="D13" s="18" t="s">
        <v>6</v>
      </c>
      <c r="E13" s="14"/>
      <c r="F13" s="31"/>
      <c r="G13" s="31"/>
      <c r="H13" s="31"/>
      <c r="I13" s="31"/>
      <c r="J13" s="31"/>
      <c r="K13" s="31"/>
      <c r="L13" s="31"/>
      <c r="M13" s="31"/>
      <c r="N13" s="119"/>
    </row>
    <row r="14" spans="2:14" s="3" customFormat="1" ht="21.75" customHeight="1" x14ac:dyDescent="0.15">
      <c r="B14" s="218"/>
      <c r="C14" s="208"/>
      <c r="D14" s="59">
        <f>N14</f>
        <v>360000</v>
      </c>
      <c r="E14" s="14" t="s">
        <v>19</v>
      </c>
      <c r="F14" s="14" t="s">
        <v>15</v>
      </c>
      <c r="G14" s="14"/>
      <c r="H14" s="14"/>
      <c r="I14" s="14"/>
      <c r="J14" s="21"/>
      <c r="K14" s="14" t="s">
        <v>98</v>
      </c>
      <c r="L14" s="86">
        <f>K8</f>
        <v>12</v>
      </c>
      <c r="M14" s="48" t="s">
        <v>14</v>
      </c>
      <c r="N14" s="47">
        <f>30000*L14</f>
        <v>360000</v>
      </c>
    </row>
    <row r="15" spans="2:14" s="3" customFormat="1" ht="5.25" customHeight="1" x14ac:dyDescent="0.15">
      <c r="B15" s="219"/>
      <c r="C15" s="232"/>
      <c r="D15" s="80"/>
      <c r="E15" s="25"/>
      <c r="F15" s="27"/>
      <c r="G15" s="27"/>
      <c r="H15" s="27"/>
      <c r="I15" s="27"/>
      <c r="J15" s="81"/>
      <c r="K15" s="27"/>
      <c r="L15" s="27"/>
      <c r="M15" s="83"/>
      <c r="N15" s="82"/>
    </row>
    <row r="16" spans="2:14" s="3" customFormat="1" ht="21.75" customHeight="1" x14ac:dyDescent="0.15">
      <c r="B16" s="217" t="s">
        <v>32</v>
      </c>
      <c r="C16" s="214" t="s">
        <v>13</v>
      </c>
      <c r="D16" s="59" t="s">
        <v>6</v>
      </c>
      <c r="E16" s="14"/>
      <c r="F16" s="14"/>
      <c r="G16" s="14"/>
      <c r="H16" s="14"/>
      <c r="I16" s="14"/>
      <c r="J16" s="21"/>
      <c r="K16" s="14"/>
      <c r="L16" s="14"/>
      <c r="M16" s="48"/>
      <c r="N16" s="47"/>
    </row>
    <row r="17" spans="2:15" s="3" customFormat="1" ht="24" customHeight="1" x14ac:dyDescent="0.15">
      <c r="B17" s="218"/>
      <c r="C17" s="215"/>
      <c r="D17" s="24">
        <f>N17</f>
        <v>60000</v>
      </c>
      <c r="E17" s="14"/>
      <c r="F17" s="14"/>
      <c r="G17" s="14"/>
      <c r="H17" s="14"/>
      <c r="I17" s="14"/>
      <c r="J17" s="14"/>
      <c r="K17" s="14" t="s">
        <v>60</v>
      </c>
      <c r="L17" s="86">
        <f>K8</f>
        <v>12</v>
      </c>
      <c r="M17" s="48" t="s">
        <v>14</v>
      </c>
      <c r="N17" s="47">
        <f>5000*L17</f>
        <v>60000</v>
      </c>
    </row>
    <row r="18" spans="2:15" s="3" customFormat="1" ht="6.75" customHeight="1" x14ac:dyDescent="0.15">
      <c r="B18" s="219"/>
      <c r="C18" s="216"/>
      <c r="D18" s="29"/>
      <c r="E18" s="27"/>
      <c r="F18" s="27"/>
      <c r="G18" s="27"/>
      <c r="H18" s="27"/>
      <c r="I18" s="27"/>
      <c r="J18" s="27"/>
      <c r="K18" s="27"/>
      <c r="L18" s="27"/>
      <c r="M18" s="83"/>
      <c r="N18" s="82"/>
    </row>
    <row r="19" spans="2:15" s="3" customFormat="1" ht="24" customHeight="1" x14ac:dyDescent="0.15">
      <c r="B19" s="217" t="s">
        <v>21</v>
      </c>
      <c r="C19" s="214" t="s">
        <v>33</v>
      </c>
      <c r="D19" s="30" t="s">
        <v>6</v>
      </c>
      <c r="E19" s="14"/>
      <c r="F19" s="14"/>
      <c r="G19" s="14"/>
      <c r="H19" s="14"/>
      <c r="I19" s="14"/>
      <c r="J19" s="14"/>
      <c r="K19" s="14"/>
      <c r="L19" s="14"/>
      <c r="M19" s="48"/>
      <c r="N19" s="47"/>
    </row>
    <row r="20" spans="2:15" s="3" customFormat="1" ht="24" customHeight="1" x14ac:dyDescent="0.15">
      <c r="B20" s="218"/>
      <c r="C20" s="215"/>
      <c r="D20" s="24">
        <f>N20</f>
        <v>360000</v>
      </c>
      <c r="E20" s="14"/>
      <c r="F20" s="14"/>
      <c r="G20" s="14"/>
      <c r="H20" s="14"/>
      <c r="I20" s="14"/>
      <c r="J20" s="14"/>
      <c r="K20" s="14" t="s">
        <v>98</v>
      </c>
      <c r="L20" s="86">
        <f>K8</f>
        <v>12</v>
      </c>
      <c r="M20" s="48" t="s">
        <v>14</v>
      </c>
      <c r="N20" s="47">
        <f>30000*L20</f>
        <v>360000</v>
      </c>
    </row>
    <row r="21" spans="2:15" s="3" customFormat="1" ht="5.25" customHeight="1" x14ac:dyDescent="0.15">
      <c r="B21" s="219"/>
      <c r="C21" s="216"/>
      <c r="D21" s="29"/>
      <c r="E21" s="27"/>
      <c r="F21" s="27"/>
      <c r="G21" s="27"/>
      <c r="H21" s="27"/>
      <c r="I21" s="27"/>
      <c r="J21" s="27"/>
      <c r="K21" s="27"/>
      <c r="L21" s="27"/>
      <c r="M21" s="83"/>
      <c r="N21" s="82"/>
    </row>
    <row r="22" spans="2:15" s="3" customFormat="1" ht="24" customHeight="1" x14ac:dyDescent="0.15">
      <c r="B22" s="217" t="s">
        <v>22</v>
      </c>
      <c r="C22" s="214" t="s">
        <v>86</v>
      </c>
      <c r="D22" s="24" t="s">
        <v>6</v>
      </c>
      <c r="E22" s="14"/>
      <c r="F22" s="14"/>
      <c r="G22" s="14"/>
      <c r="H22" s="14"/>
      <c r="I22" s="14"/>
      <c r="J22" s="14"/>
      <c r="K22" s="14"/>
      <c r="L22" s="14"/>
      <c r="M22" s="48"/>
      <c r="N22" s="47"/>
    </row>
    <row r="23" spans="2:15" s="3" customFormat="1" ht="24" customHeight="1" x14ac:dyDescent="0.15">
      <c r="B23" s="219"/>
      <c r="C23" s="216"/>
      <c r="D23" s="24">
        <v>0</v>
      </c>
      <c r="E23" s="14"/>
      <c r="F23" s="14" t="s">
        <v>97</v>
      </c>
      <c r="G23" s="14"/>
      <c r="H23" s="14"/>
      <c r="I23" s="14"/>
      <c r="J23" s="14"/>
      <c r="K23" s="14"/>
      <c r="L23" s="27"/>
      <c r="M23" s="48"/>
      <c r="N23" s="47"/>
    </row>
    <row r="24" spans="2:15" s="3" customFormat="1" ht="22.5" customHeight="1" x14ac:dyDescent="0.15">
      <c r="B24" s="202" t="s">
        <v>84</v>
      </c>
      <c r="C24" s="205" t="s">
        <v>25</v>
      </c>
      <c r="D24" s="72" t="s">
        <v>6</v>
      </c>
      <c r="E24" s="73"/>
      <c r="F24" s="73"/>
      <c r="G24" s="74"/>
      <c r="H24" s="73"/>
      <c r="I24" s="73"/>
      <c r="J24" s="73"/>
      <c r="K24" s="73"/>
      <c r="L24" s="116"/>
      <c r="M24" s="73"/>
      <c r="N24" s="117"/>
    </row>
    <row r="25" spans="2:15" s="3" customFormat="1" ht="21.75" customHeight="1" x14ac:dyDescent="0.15">
      <c r="B25" s="204"/>
      <c r="C25" s="207"/>
      <c r="D25" s="35">
        <v>0</v>
      </c>
      <c r="E25" s="33"/>
      <c r="F25" s="33" t="s">
        <v>97</v>
      </c>
      <c r="G25" s="75"/>
      <c r="H25" s="33"/>
      <c r="I25" s="33"/>
      <c r="J25" s="33"/>
      <c r="K25" s="33"/>
      <c r="L25" s="33"/>
      <c r="M25" s="33"/>
      <c r="N25" s="104"/>
    </row>
    <row r="26" spans="2:15" s="3" customFormat="1" ht="19.5" customHeight="1" x14ac:dyDescent="0.15">
      <c r="B26" s="19"/>
      <c r="C26" s="233" t="s">
        <v>27</v>
      </c>
      <c r="D26" s="24" t="s">
        <v>6</v>
      </c>
      <c r="E26" s="14"/>
      <c r="F26" s="68"/>
      <c r="G26" s="69"/>
      <c r="H26" s="14"/>
      <c r="I26" s="14"/>
      <c r="J26" s="14"/>
      <c r="K26" s="70"/>
      <c r="L26" s="69"/>
      <c r="M26" s="69"/>
      <c r="N26" s="15"/>
    </row>
    <row r="27" spans="2:15" s="3" customFormat="1" ht="19.5" customHeight="1" x14ac:dyDescent="0.15">
      <c r="B27" s="19" t="s">
        <v>85</v>
      </c>
      <c r="C27" s="208"/>
      <c r="D27" s="24">
        <f>N27</f>
        <v>156000</v>
      </c>
      <c r="E27" s="14" t="s">
        <v>19</v>
      </c>
      <c r="F27" s="14" t="s">
        <v>34</v>
      </c>
      <c r="G27" s="209">
        <f>D14+D17+D20+D23+D25</f>
        <v>780000</v>
      </c>
      <c r="H27" s="210"/>
      <c r="I27" s="210"/>
      <c r="J27" s="211"/>
      <c r="K27" s="49" t="s">
        <v>29</v>
      </c>
      <c r="L27" s="77">
        <v>0.2</v>
      </c>
      <c r="M27" s="14" t="s">
        <v>9</v>
      </c>
      <c r="N27" s="120">
        <f>G27*L27</f>
        <v>156000</v>
      </c>
    </row>
    <row r="28" spans="2:15" s="3" customFormat="1" ht="6" customHeight="1" x14ac:dyDescent="0.15">
      <c r="B28" s="112"/>
      <c r="C28" s="79"/>
      <c r="D28" s="94"/>
      <c r="E28" s="25"/>
      <c r="F28" s="27"/>
      <c r="G28" s="110"/>
      <c r="H28" s="100"/>
      <c r="I28" s="100"/>
      <c r="J28" s="100"/>
      <c r="K28" s="100"/>
      <c r="L28" s="105"/>
      <c r="M28" s="27"/>
      <c r="N28" s="28"/>
    </row>
    <row r="29" spans="2:15" s="3" customFormat="1" ht="27" customHeight="1" x14ac:dyDescent="0.15">
      <c r="B29" s="112">
        <v>2</v>
      </c>
      <c r="C29" s="118" t="s">
        <v>87</v>
      </c>
      <c r="D29" s="109">
        <f>D31</f>
        <v>280800</v>
      </c>
      <c r="E29" s="27" t="s">
        <v>88</v>
      </c>
      <c r="F29" s="27"/>
      <c r="G29" s="27"/>
      <c r="H29" s="27"/>
      <c r="I29" s="27"/>
      <c r="J29" s="27"/>
      <c r="K29" s="27"/>
      <c r="L29" s="27"/>
      <c r="M29" s="27"/>
      <c r="N29" s="28"/>
    </row>
    <row r="30" spans="2:15" s="3" customFormat="1" ht="19.5" customHeight="1" x14ac:dyDescent="0.15">
      <c r="B30" s="37"/>
      <c r="C30" s="214" t="s">
        <v>87</v>
      </c>
      <c r="D30" s="39" t="s">
        <v>6</v>
      </c>
      <c r="E30" s="14"/>
      <c r="F30" s="14"/>
      <c r="G30" s="14"/>
      <c r="H30" s="14"/>
      <c r="I30" s="14"/>
      <c r="J30" s="14"/>
      <c r="K30" s="14"/>
      <c r="L30" s="14"/>
      <c r="M30" s="14"/>
      <c r="N30" s="38"/>
    </row>
    <row r="31" spans="2:15" s="3" customFormat="1" ht="19.5" customHeight="1" x14ac:dyDescent="0.15">
      <c r="B31" s="87" t="s">
        <v>26</v>
      </c>
      <c r="C31" s="208"/>
      <c r="D31" s="24">
        <f>N31</f>
        <v>280800</v>
      </c>
      <c r="E31" s="14" t="s">
        <v>19</v>
      </c>
      <c r="F31" s="14" t="s">
        <v>28</v>
      </c>
      <c r="G31" s="209">
        <f>D12</f>
        <v>936000</v>
      </c>
      <c r="H31" s="210"/>
      <c r="I31" s="210"/>
      <c r="J31" s="211"/>
      <c r="K31" s="49" t="s">
        <v>18</v>
      </c>
      <c r="L31" s="77">
        <v>0.3</v>
      </c>
      <c r="M31" s="14" t="s">
        <v>9</v>
      </c>
      <c r="N31" s="120">
        <f>ROUNDDOWN(G31*L31,0)</f>
        <v>280800</v>
      </c>
    </row>
    <row r="32" spans="2:15" s="3" customFormat="1" ht="5.25" customHeight="1" x14ac:dyDescent="0.15">
      <c r="B32" s="112"/>
      <c r="C32" s="232"/>
      <c r="D32" s="94"/>
      <c r="E32" s="25"/>
      <c r="F32" s="27"/>
      <c r="G32" s="110"/>
      <c r="H32" s="100"/>
      <c r="I32" s="100"/>
      <c r="J32" s="100"/>
      <c r="K32" s="100"/>
      <c r="L32" s="105"/>
      <c r="M32" s="27"/>
      <c r="N32" s="28"/>
      <c r="O32" s="20"/>
    </row>
    <row r="33" spans="2:15" s="3" customFormat="1" ht="27" customHeight="1" x14ac:dyDescent="0.15">
      <c r="B33" s="112">
        <v>3</v>
      </c>
      <c r="C33" s="27" t="s">
        <v>24</v>
      </c>
      <c r="D33" s="109">
        <f>D35</f>
        <v>121680</v>
      </c>
      <c r="E33" s="27" t="s">
        <v>92</v>
      </c>
      <c r="F33" s="27"/>
      <c r="G33" s="110"/>
      <c r="H33" s="100"/>
      <c r="I33" s="100"/>
      <c r="J33" s="100"/>
      <c r="K33" s="100"/>
      <c r="L33" s="105"/>
      <c r="M33" s="27"/>
      <c r="N33" s="28"/>
    </row>
    <row r="34" spans="2:15" s="3" customFormat="1" ht="19.5" customHeight="1" x14ac:dyDescent="0.15">
      <c r="B34" s="16"/>
      <c r="C34" s="233" t="s">
        <v>157</v>
      </c>
      <c r="D34" s="18" t="s">
        <v>6</v>
      </c>
      <c r="E34" s="14"/>
      <c r="F34" s="14"/>
      <c r="G34" s="70"/>
      <c r="H34" s="49"/>
      <c r="I34" s="49"/>
      <c r="J34" s="49"/>
      <c r="K34" s="49"/>
      <c r="L34" s="77"/>
      <c r="M34" s="14"/>
      <c r="N34" s="38"/>
    </row>
    <row r="35" spans="2:15" s="3" customFormat="1" ht="19.5" customHeight="1" x14ac:dyDescent="0.15">
      <c r="B35" s="19" t="s">
        <v>83</v>
      </c>
      <c r="C35" s="208"/>
      <c r="D35" s="24">
        <f>N35</f>
        <v>121680</v>
      </c>
      <c r="E35" s="14" t="s">
        <v>90</v>
      </c>
      <c r="F35" s="14" t="s">
        <v>93</v>
      </c>
      <c r="G35" s="209">
        <f>D12+D29</f>
        <v>1216800</v>
      </c>
      <c r="H35" s="230"/>
      <c r="I35" s="230"/>
      <c r="J35" s="231"/>
      <c r="K35" s="49" t="s">
        <v>91</v>
      </c>
      <c r="L35" s="77">
        <v>0.1</v>
      </c>
      <c r="M35" s="14" t="s">
        <v>9</v>
      </c>
      <c r="N35" s="120">
        <f>ROUNDDOWN(G35*L35,0)</f>
        <v>121680</v>
      </c>
    </row>
    <row r="36" spans="2:15" s="3" customFormat="1" ht="3.75" customHeight="1" x14ac:dyDescent="0.15">
      <c r="B36" s="112"/>
      <c r="C36" s="232"/>
      <c r="D36" s="94"/>
      <c r="E36" s="25"/>
      <c r="F36" s="27"/>
      <c r="G36" s="110"/>
      <c r="H36" s="100"/>
      <c r="I36" s="100"/>
      <c r="J36" s="100"/>
      <c r="K36" s="100"/>
      <c r="L36" s="105"/>
      <c r="M36" s="27"/>
      <c r="N36" s="28"/>
      <c r="O36" s="20"/>
    </row>
    <row r="37" spans="2:15" s="3" customFormat="1" ht="18" customHeight="1" x14ac:dyDescent="0.15">
      <c r="B37" s="20"/>
      <c r="C37" s="15"/>
      <c r="D37" s="30" t="s">
        <v>6</v>
      </c>
      <c r="E37" s="14"/>
      <c r="F37" s="14"/>
      <c r="G37" s="14"/>
      <c r="H37" s="14"/>
      <c r="I37" s="14"/>
      <c r="J37" s="14"/>
      <c r="K37" s="14"/>
      <c r="L37" s="14"/>
      <c r="M37" s="14"/>
      <c r="N37" s="15"/>
    </row>
    <row r="38" spans="2:15" s="3" customFormat="1" ht="32.1" customHeight="1" x14ac:dyDescent="0.15">
      <c r="B38" s="25" t="s">
        <v>7</v>
      </c>
      <c r="C38" s="28"/>
      <c r="D38" s="41">
        <f>D12+D29+D33</f>
        <v>1338480</v>
      </c>
      <c r="E38" s="27"/>
      <c r="F38" s="27"/>
      <c r="G38" s="27"/>
      <c r="H38" s="27"/>
      <c r="I38" s="27"/>
      <c r="J38" s="27"/>
      <c r="K38" s="27"/>
      <c r="L38" s="27"/>
      <c r="M38" s="27"/>
      <c r="N38" s="28"/>
    </row>
    <row r="41" spans="2:15" x14ac:dyDescent="0.15">
      <c r="N41" s="155"/>
    </row>
    <row r="42" spans="2:15" x14ac:dyDescent="0.15">
      <c r="N42" s="166"/>
    </row>
  </sheetData>
  <sheetProtection sheet="1" scenarios="1" formatCells="0"/>
  <mergeCells count="27">
    <mergeCell ref="M1:N1"/>
    <mergeCell ref="B13:B15"/>
    <mergeCell ref="C13:C15"/>
    <mergeCell ref="B16:B18"/>
    <mergeCell ref="C16:C18"/>
    <mergeCell ref="C10:C11"/>
    <mergeCell ref="D10:D11"/>
    <mergeCell ref="E10:N11"/>
    <mergeCell ref="F8:H8"/>
    <mergeCell ref="L7:N7"/>
    <mergeCell ref="B2:K2"/>
    <mergeCell ref="B3:N3"/>
    <mergeCell ref="B4:N4"/>
    <mergeCell ref="B5:N5"/>
    <mergeCell ref="L2:N2"/>
    <mergeCell ref="B19:B21"/>
    <mergeCell ref="C19:C21"/>
    <mergeCell ref="C34:C36"/>
    <mergeCell ref="G35:J35"/>
    <mergeCell ref="B22:B23"/>
    <mergeCell ref="C22:C23"/>
    <mergeCell ref="B24:B25"/>
    <mergeCell ref="C24:C25"/>
    <mergeCell ref="C26:C27"/>
    <mergeCell ref="G27:J27"/>
    <mergeCell ref="C30:C32"/>
    <mergeCell ref="G31:J31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portrait" r:id="rId1"/>
  <headerFooter>
    <oddHeader>&amp;R&amp;"Times New Roman,標準"SOP No. HA000117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2"/>
  <sheetViews>
    <sheetView view="pageBreakPreview" zoomScaleNormal="100" zoomScaleSheetLayoutView="100" workbookViewId="0">
      <selection activeCell="B5" sqref="B5:N5"/>
    </sheetView>
  </sheetViews>
  <sheetFormatPr defaultColWidth="8.875" defaultRowHeight="24" customHeight="1" x14ac:dyDescent="0.15"/>
  <cols>
    <col min="1" max="1" width="1.875" style="1" customWidth="1"/>
    <col min="2" max="2" width="3.5" style="42" customWidth="1"/>
    <col min="3" max="3" width="13.5" style="1" customWidth="1"/>
    <col min="4" max="4" width="11.25" style="6" customWidth="1"/>
    <col min="5" max="5" width="3.5" style="1" customWidth="1"/>
    <col min="6" max="6" width="7.5" style="1" customWidth="1"/>
    <col min="7" max="7" width="2.25" style="1" customWidth="1"/>
    <col min="8" max="8" width="3.5" style="2" customWidth="1"/>
    <col min="9" max="9" width="2.5" style="1" customWidth="1"/>
    <col min="10" max="10" width="3.125" style="1" customWidth="1"/>
    <col min="11" max="11" width="9.875" style="1" customWidth="1"/>
    <col min="12" max="12" width="9.5" style="1" customWidth="1"/>
    <col min="13" max="13" width="3.5" style="1" customWidth="1"/>
    <col min="14" max="14" width="18.25" style="7" customWidth="1"/>
    <col min="15" max="15" width="3.25" style="1" customWidth="1"/>
    <col min="16" max="16384" width="8.875" style="1"/>
  </cols>
  <sheetData>
    <row r="1" spans="2:15" ht="18.75" customHeight="1" x14ac:dyDescent="0.15">
      <c r="B1" s="3" t="s">
        <v>43</v>
      </c>
      <c r="C1" s="3"/>
      <c r="D1" s="3"/>
      <c r="E1" s="3"/>
      <c r="F1" s="3"/>
      <c r="G1" s="3"/>
      <c r="H1" s="3"/>
      <c r="I1" s="3"/>
      <c r="J1" s="3"/>
      <c r="K1" s="3"/>
      <c r="L1" s="187" t="s">
        <v>30</v>
      </c>
      <c r="M1" s="250"/>
      <c r="N1" s="251"/>
    </row>
    <row r="2" spans="2:15" ht="26.45" customHeight="1" x14ac:dyDescent="0.15">
      <c r="B2" s="234"/>
      <c r="C2" s="234"/>
      <c r="D2" s="234"/>
      <c r="E2" s="234"/>
      <c r="F2" s="234"/>
      <c r="G2" s="234"/>
      <c r="H2" s="234"/>
      <c r="I2" s="234"/>
      <c r="J2" s="234"/>
      <c r="K2" s="235"/>
      <c r="L2" s="238" t="s">
        <v>156</v>
      </c>
      <c r="M2" s="244"/>
      <c r="N2" s="245"/>
    </row>
    <row r="3" spans="2:15" ht="32.25" customHeight="1" x14ac:dyDescent="0.15">
      <c r="B3" s="236" t="s">
        <v>12</v>
      </c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</row>
    <row r="4" spans="2:15" ht="24.75" customHeight="1" x14ac:dyDescent="0.15">
      <c r="B4" s="237" t="s">
        <v>11</v>
      </c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</row>
    <row r="5" spans="2:15" ht="40.5" customHeight="1" x14ac:dyDescent="0.15">
      <c r="B5" s="237" t="s">
        <v>10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"/>
    </row>
    <row r="6" spans="2:15" ht="11.25" customHeight="1" thickBot="1" x14ac:dyDescent="0.2"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2"/>
    </row>
    <row r="7" spans="2:15" customFormat="1" ht="21" customHeight="1" thickBot="1" x14ac:dyDescent="0.2">
      <c r="B7" s="113" t="s">
        <v>159</v>
      </c>
      <c r="D7" s="188"/>
      <c r="E7" s="169" t="s">
        <v>37</v>
      </c>
      <c r="F7" s="253"/>
      <c r="G7" s="253"/>
      <c r="H7" s="253"/>
      <c r="J7" s="85" t="s">
        <v>8</v>
      </c>
      <c r="K7" s="189">
        <v>12</v>
      </c>
      <c r="L7" t="s">
        <v>36</v>
      </c>
    </row>
    <row r="8" spans="2:15" ht="11.25" customHeight="1" x14ac:dyDescent="0.15">
      <c r="B8" s="5"/>
      <c r="C8" s="5"/>
      <c r="E8" s="7"/>
      <c r="F8" s="7"/>
      <c r="G8" s="7"/>
      <c r="H8" s="7"/>
      <c r="I8" s="7"/>
      <c r="J8" s="7"/>
      <c r="K8" s="7"/>
      <c r="L8" s="7"/>
      <c r="M8" s="7"/>
    </row>
    <row r="9" spans="2:15" s="43" customFormat="1" ht="15" customHeight="1" x14ac:dyDescent="0.15">
      <c r="B9" s="163" t="s">
        <v>0</v>
      </c>
      <c r="C9" s="217" t="s">
        <v>1</v>
      </c>
      <c r="D9" s="221" t="s">
        <v>2</v>
      </c>
      <c r="E9" s="223" t="s">
        <v>3</v>
      </c>
      <c r="F9" s="224"/>
      <c r="G9" s="224"/>
      <c r="H9" s="224"/>
      <c r="I9" s="224"/>
      <c r="J9" s="224"/>
      <c r="K9" s="224"/>
      <c r="L9" s="224"/>
      <c r="M9" s="224"/>
      <c r="N9" s="225"/>
    </row>
    <row r="10" spans="2:15" s="43" customFormat="1" ht="15" customHeight="1" thickBot="1" x14ac:dyDescent="0.2">
      <c r="B10" s="164" t="s">
        <v>4</v>
      </c>
      <c r="C10" s="220"/>
      <c r="D10" s="222"/>
      <c r="E10" s="226"/>
      <c r="F10" s="227"/>
      <c r="G10" s="227"/>
      <c r="H10" s="227"/>
      <c r="I10" s="227"/>
      <c r="J10" s="227"/>
      <c r="K10" s="227"/>
      <c r="L10" s="227"/>
      <c r="M10" s="227"/>
      <c r="N10" s="228"/>
    </row>
    <row r="11" spans="2:15" s="43" customFormat="1" ht="1.5" hidden="1" customHeight="1" x14ac:dyDescent="0.15">
      <c r="B11" s="55"/>
      <c r="C11" s="8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1"/>
    </row>
    <row r="12" spans="2:15" s="43" customFormat="1" ht="26.25" hidden="1" customHeight="1" x14ac:dyDescent="0.15">
      <c r="B12" s="56"/>
      <c r="C12" s="12"/>
      <c r="D12" s="13"/>
      <c r="E12" s="14"/>
      <c r="F12" s="14"/>
      <c r="G12" s="14"/>
      <c r="H12" s="14"/>
      <c r="I12" s="14"/>
      <c r="J12" s="14"/>
      <c r="K12" s="14"/>
      <c r="L12" s="14"/>
      <c r="M12" s="14"/>
      <c r="N12" s="15"/>
    </row>
    <row r="13" spans="2:15" s="43" customFormat="1" ht="27" customHeight="1" thickTop="1" x14ac:dyDescent="0.15">
      <c r="B13" s="177">
        <v>1</v>
      </c>
      <c r="C13" s="22" t="s">
        <v>5</v>
      </c>
      <c r="D13" s="36">
        <f>D15+D17+D20+D22+D25+D28</f>
        <v>772800</v>
      </c>
      <c r="E13" s="22" t="s">
        <v>40</v>
      </c>
      <c r="F13" s="22"/>
      <c r="G13" s="22"/>
      <c r="H13" s="22"/>
      <c r="I13" s="22"/>
      <c r="J13" s="22"/>
      <c r="K13" s="22"/>
      <c r="L13" s="22"/>
      <c r="M13" s="22"/>
      <c r="N13" s="58"/>
    </row>
    <row r="14" spans="2:15" s="43" customFormat="1" ht="15" customHeight="1" x14ac:dyDescent="0.15">
      <c r="B14" s="217" t="s">
        <v>31</v>
      </c>
      <c r="C14" s="233" t="s">
        <v>46</v>
      </c>
      <c r="D14" s="53" t="s">
        <v>6</v>
      </c>
      <c r="E14" s="40"/>
      <c r="F14" s="50"/>
      <c r="G14" s="50"/>
      <c r="H14" s="31"/>
      <c r="I14" s="31"/>
      <c r="J14" s="31"/>
      <c r="K14" s="31"/>
      <c r="L14" s="31"/>
      <c r="M14" s="171"/>
      <c r="N14" s="172"/>
      <c r="O14" s="60"/>
    </row>
    <row r="15" spans="2:15" s="43" customFormat="1" ht="22.5" customHeight="1" x14ac:dyDescent="0.15">
      <c r="B15" s="219"/>
      <c r="C15" s="232"/>
      <c r="D15" s="94">
        <v>150000</v>
      </c>
      <c r="E15" s="25"/>
      <c r="F15" s="242"/>
      <c r="G15" s="242"/>
      <c r="H15" s="27"/>
      <c r="I15" s="27"/>
      <c r="J15" s="27"/>
      <c r="K15" s="61"/>
      <c r="L15" s="26"/>
      <c r="M15" s="26"/>
      <c r="N15" s="71"/>
      <c r="O15" s="60"/>
    </row>
    <row r="16" spans="2:15" s="43" customFormat="1" ht="18" customHeight="1" x14ac:dyDescent="0.15">
      <c r="B16" s="247" t="s">
        <v>32</v>
      </c>
      <c r="C16" s="233" t="s">
        <v>17</v>
      </c>
      <c r="D16" s="24" t="s">
        <v>6</v>
      </c>
      <c r="E16" s="14" t="s">
        <v>150</v>
      </c>
      <c r="F16" s="14"/>
      <c r="G16" s="14"/>
      <c r="H16" s="14"/>
      <c r="I16" s="14"/>
      <c r="J16" s="14"/>
      <c r="K16" s="14"/>
      <c r="L16" s="14"/>
      <c r="M16" s="14"/>
      <c r="N16" s="62"/>
      <c r="O16" s="96"/>
    </row>
    <row r="17" spans="2:15" s="43" customFormat="1" ht="19.5" customHeight="1" x14ac:dyDescent="0.15">
      <c r="B17" s="248"/>
      <c r="C17" s="208"/>
      <c r="D17" s="24">
        <f>N17</f>
        <v>240000</v>
      </c>
      <c r="E17" s="63" t="s">
        <v>19</v>
      </c>
      <c r="F17" s="243">
        <v>20000</v>
      </c>
      <c r="G17" s="243"/>
      <c r="H17" s="14"/>
      <c r="I17" s="14"/>
      <c r="J17" s="14" t="s">
        <v>18</v>
      </c>
      <c r="K17" s="102">
        <f>K7</f>
        <v>12</v>
      </c>
      <c r="L17" s="173" t="s">
        <v>65</v>
      </c>
      <c r="M17" s="173" t="s">
        <v>9</v>
      </c>
      <c r="N17" s="121">
        <f>F17*K17</f>
        <v>240000</v>
      </c>
    </row>
    <row r="18" spans="2:15" s="43" customFormat="1" ht="3.75" customHeight="1" x14ac:dyDescent="0.15">
      <c r="B18" s="249"/>
      <c r="C18" s="232"/>
      <c r="D18" s="29"/>
      <c r="E18" s="123"/>
      <c r="F18" s="176"/>
      <c r="G18" s="176"/>
      <c r="H18" s="27"/>
      <c r="I18" s="27"/>
      <c r="J18" s="27"/>
      <c r="K18" s="61"/>
      <c r="L18" s="26"/>
      <c r="M18" s="26"/>
      <c r="N18" s="71"/>
    </row>
    <row r="19" spans="2:15" s="43" customFormat="1" ht="21" customHeight="1" x14ac:dyDescent="0.15">
      <c r="B19" s="247" t="s">
        <v>21</v>
      </c>
      <c r="C19" s="205" t="s">
        <v>47</v>
      </c>
      <c r="D19" s="30" t="s">
        <v>6</v>
      </c>
      <c r="E19" s="20"/>
      <c r="F19" s="14"/>
      <c r="G19" s="14"/>
      <c r="H19" s="14"/>
      <c r="I19" s="14"/>
      <c r="J19" s="14"/>
      <c r="K19" s="14"/>
      <c r="L19" s="14"/>
      <c r="M19" s="14"/>
      <c r="N19" s="62"/>
    </row>
    <row r="20" spans="2:15" s="43" customFormat="1" ht="33.75" customHeight="1" x14ac:dyDescent="0.15">
      <c r="B20" s="249"/>
      <c r="C20" s="207"/>
      <c r="D20" s="32">
        <v>20000</v>
      </c>
      <c r="E20" s="65"/>
      <c r="F20" s="246"/>
      <c r="G20" s="246"/>
      <c r="H20" s="66"/>
      <c r="I20" s="66"/>
      <c r="J20" s="66"/>
      <c r="K20" s="66"/>
      <c r="L20" s="66"/>
      <c r="M20" s="33"/>
      <c r="N20" s="34"/>
    </row>
    <row r="21" spans="2:15" s="43" customFormat="1" ht="27" customHeight="1" x14ac:dyDescent="0.15">
      <c r="B21" s="217" t="s">
        <v>22</v>
      </c>
      <c r="C21" s="214" t="s">
        <v>106</v>
      </c>
      <c r="D21" s="24" t="s">
        <v>6</v>
      </c>
      <c r="E21" s="14" t="s">
        <v>19</v>
      </c>
      <c r="F21" s="95" t="s">
        <v>45</v>
      </c>
      <c r="G21" s="14" t="s">
        <v>161</v>
      </c>
      <c r="H21" s="64"/>
      <c r="I21" s="14"/>
      <c r="J21" s="14"/>
      <c r="K21" s="14"/>
      <c r="L21" s="14"/>
      <c r="M21" s="14"/>
      <c r="N21" s="126">
        <v>40000</v>
      </c>
      <c r="O21" s="60"/>
    </row>
    <row r="22" spans="2:15" s="43" customFormat="1" x14ac:dyDescent="0.15">
      <c r="B22" s="218"/>
      <c r="C22" s="215"/>
      <c r="D22" s="24">
        <f>N21+N22</f>
        <v>184000</v>
      </c>
      <c r="E22" s="14" t="s">
        <v>19</v>
      </c>
      <c r="F22" s="167" t="s">
        <v>162</v>
      </c>
      <c r="G22" s="252">
        <v>12000</v>
      </c>
      <c r="H22" s="252"/>
      <c r="I22" s="252"/>
      <c r="J22" s="14" t="s">
        <v>18</v>
      </c>
      <c r="K22" s="86">
        <f>K7</f>
        <v>12</v>
      </c>
      <c r="L22" s="14" t="s">
        <v>65</v>
      </c>
      <c r="M22" s="173" t="s">
        <v>9</v>
      </c>
      <c r="N22" s="120">
        <f>G22*K22</f>
        <v>144000</v>
      </c>
      <c r="O22" s="64"/>
    </row>
    <row r="23" spans="2:15" s="43" customFormat="1" ht="3.75" customHeight="1" x14ac:dyDescent="0.15">
      <c r="B23" s="219"/>
      <c r="C23" s="216"/>
      <c r="D23" s="29"/>
      <c r="E23" s="27"/>
      <c r="F23" s="67"/>
      <c r="G23" s="27"/>
      <c r="H23" s="66"/>
      <c r="I23" s="27"/>
      <c r="J23" s="27"/>
      <c r="K23" s="27"/>
      <c r="L23" s="27"/>
      <c r="M23" s="66"/>
      <c r="N23" s="28"/>
      <c r="O23" s="64"/>
    </row>
    <row r="24" spans="2:15" s="43" customFormat="1" ht="22.5" customHeight="1" thickBot="1" x14ac:dyDescent="0.2">
      <c r="B24" s="202" t="s">
        <v>38</v>
      </c>
      <c r="C24" s="205" t="s">
        <v>25</v>
      </c>
      <c r="D24" s="124" t="s">
        <v>6</v>
      </c>
      <c r="E24" s="116" t="s">
        <v>19</v>
      </c>
      <c r="F24" s="116" t="s">
        <v>45</v>
      </c>
      <c r="G24" s="125"/>
      <c r="H24" s="84"/>
      <c r="I24" s="116"/>
      <c r="J24" s="116"/>
      <c r="K24" s="116"/>
      <c r="L24" s="84"/>
      <c r="M24" s="116"/>
      <c r="N24" s="92">
        <v>50000</v>
      </c>
    </row>
    <row r="25" spans="2:15" s="43" customFormat="1" ht="21.75" customHeight="1" thickBot="1" x14ac:dyDescent="0.2">
      <c r="B25" s="203"/>
      <c r="C25" s="206"/>
      <c r="D25" s="124">
        <f>N24+N25</f>
        <v>50000</v>
      </c>
      <c r="E25" s="116" t="s">
        <v>19</v>
      </c>
      <c r="F25" s="116" t="s">
        <v>99</v>
      </c>
      <c r="G25" s="125"/>
      <c r="H25" s="84"/>
      <c r="I25" s="116"/>
      <c r="J25" s="116"/>
      <c r="K25" s="116"/>
      <c r="L25" s="116"/>
      <c r="M25" s="116"/>
      <c r="N25" s="190"/>
      <c r="O25" s="64"/>
    </row>
    <row r="26" spans="2:15" s="43" customFormat="1" ht="3.75" customHeight="1" x14ac:dyDescent="0.15">
      <c r="B26" s="204"/>
      <c r="C26" s="207"/>
      <c r="D26" s="127"/>
      <c r="E26" s="33"/>
      <c r="F26" s="33"/>
      <c r="G26" s="33"/>
      <c r="H26" s="33"/>
      <c r="I26" s="33"/>
      <c r="J26" s="33"/>
      <c r="K26" s="33"/>
      <c r="L26" s="33"/>
      <c r="M26" s="33"/>
      <c r="N26" s="34"/>
      <c r="O26" s="64"/>
    </row>
    <row r="27" spans="2:15" s="43" customFormat="1" ht="18" customHeight="1" x14ac:dyDescent="0.15">
      <c r="B27" s="217" t="s">
        <v>39</v>
      </c>
      <c r="C27" s="233" t="s">
        <v>27</v>
      </c>
      <c r="D27" s="24" t="s">
        <v>6</v>
      </c>
      <c r="E27" s="14"/>
      <c r="F27" s="68"/>
      <c r="G27" s="69"/>
      <c r="H27" s="64"/>
      <c r="I27" s="64"/>
      <c r="J27" s="64"/>
      <c r="K27" s="70"/>
      <c r="L27" s="69"/>
      <c r="M27" s="69"/>
      <c r="N27" s="15"/>
    </row>
    <row r="28" spans="2:15" s="43" customFormat="1" ht="25.5" customHeight="1" x14ac:dyDescent="0.15">
      <c r="B28" s="218"/>
      <c r="C28" s="208"/>
      <c r="D28" s="24">
        <f>N28</f>
        <v>128800</v>
      </c>
      <c r="E28" s="14" t="s">
        <v>19</v>
      </c>
      <c r="F28" s="14" t="s">
        <v>34</v>
      </c>
      <c r="G28" s="209">
        <f>D15+D17+D20+D22+D25</f>
        <v>644000</v>
      </c>
      <c r="H28" s="210"/>
      <c r="I28" s="210"/>
      <c r="J28" s="211"/>
      <c r="K28" s="49" t="s">
        <v>29</v>
      </c>
      <c r="L28" s="77">
        <v>0.2</v>
      </c>
      <c r="M28" s="14" t="s">
        <v>9</v>
      </c>
      <c r="N28" s="120">
        <f>G28*L28</f>
        <v>128800</v>
      </c>
    </row>
    <row r="29" spans="2:15" s="43" customFormat="1" ht="8.25" customHeight="1" x14ac:dyDescent="0.15">
      <c r="B29" s="219"/>
      <c r="C29" s="232"/>
      <c r="D29" s="29"/>
      <c r="E29" s="27"/>
      <c r="F29" s="27"/>
      <c r="G29" s="110"/>
      <c r="H29" s="100"/>
      <c r="I29" s="100"/>
      <c r="J29" s="100"/>
      <c r="K29" s="100"/>
      <c r="L29" s="105"/>
      <c r="M29" s="27"/>
      <c r="N29" s="93"/>
    </row>
    <row r="30" spans="2:15" s="43" customFormat="1" ht="27" customHeight="1" x14ac:dyDescent="0.15">
      <c r="B30" s="112">
        <v>2</v>
      </c>
      <c r="C30" s="118" t="s">
        <v>87</v>
      </c>
      <c r="D30" s="109">
        <f>D32</f>
        <v>231840</v>
      </c>
      <c r="E30" s="27" t="s">
        <v>101</v>
      </c>
      <c r="F30" s="27"/>
      <c r="G30" s="27"/>
      <c r="H30" s="27"/>
      <c r="I30" s="27"/>
      <c r="J30" s="27"/>
      <c r="K30" s="27"/>
      <c r="L30" s="27"/>
      <c r="M30" s="27"/>
      <c r="N30" s="28"/>
    </row>
    <row r="31" spans="2:15" s="43" customFormat="1" ht="21.75" customHeight="1" x14ac:dyDescent="0.15">
      <c r="B31" s="217" t="s">
        <v>26</v>
      </c>
      <c r="C31" s="17" t="s">
        <v>61</v>
      </c>
      <c r="D31" s="39" t="s">
        <v>6</v>
      </c>
      <c r="E31" s="14"/>
      <c r="F31" s="14"/>
      <c r="G31" s="14"/>
      <c r="H31" s="14"/>
      <c r="I31" s="14"/>
      <c r="J31" s="14"/>
      <c r="K31" s="14"/>
      <c r="L31" s="14"/>
      <c r="M31" s="14"/>
      <c r="N31" s="15"/>
    </row>
    <row r="32" spans="2:15" s="43" customFormat="1" ht="24" customHeight="1" x14ac:dyDescent="0.15">
      <c r="B32" s="218"/>
      <c r="C32" s="23" t="s">
        <v>62</v>
      </c>
      <c r="D32" s="24">
        <f>N32</f>
        <v>231840</v>
      </c>
      <c r="E32" s="14" t="s">
        <v>19</v>
      </c>
      <c r="F32" s="14" t="s">
        <v>28</v>
      </c>
      <c r="G32" s="209">
        <f>D13</f>
        <v>772800</v>
      </c>
      <c r="H32" s="210"/>
      <c r="I32" s="210"/>
      <c r="J32" s="211"/>
      <c r="K32" s="49" t="s">
        <v>18</v>
      </c>
      <c r="L32" s="77">
        <v>0.3</v>
      </c>
      <c r="M32" s="14" t="s">
        <v>9</v>
      </c>
      <c r="N32" s="120">
        <f>ROUNDDOWN(D13*L32,0)</f>
        <v>231840</v>
      </c>
    </row>
    <row r="33" spans="2:15" s="43" customFormat="1" ht="3" customHeight="1" x14ac:dyDescent="0.15">
      <c r="B33" s="219"/>
      <c r="C33" s="25"/>
      <c r="D33" s="94"/>
      <c r="E33" s="25"/>
      <c r="F33" s="27"/>
      <c r="G33" s="110"/>
      <c r="H33" s="100"/>
      <c r="I33" s="100"/>
      <c r="J33" s="100"/>
      <c r="K33" s="100"/>
      <c r="L33" s="105"/>
      <c r="M33" s="27"/>
      <c r="N33" s="93"/>
      <c r="O33" s="96"/>
    </row>
    <row r="34" spans="2:15" s="43" customFormat="1" ht="19.5" customHeight="1" x14ac:dyDescent="0.15">
      <c r="B34" s="177">
        <v>3</v>
      </c>
      <c r="C34" s="22" t="s">
        <v>24</v>
      </c>
      <c r="D34" s="36">
        <f>D36</f>
        <v>100464</v>
      </c>
      <c r="E34" s="22" t="s">
        <v>102</v>
      </c>
      <c r="F34" s="22"/>
      <c r="G34" s="175"/>
      <c r="H34" s="174"/>
      <c r="I34" s="174"/>
      <c r="J34" s="174"/>
      <c r="K34" s="174"/>
      <c r="L34" s="108"/>
      <c r="M34" s="22"/>
      <c r="N34" s="129"/>
    </row>
    <row r="35" spans="2:15" s="43" customFormat="1" ht="19.5" customHeight="1" x14ac:dyDescent="0.15">
      <c r="B35" s="217" t="s">
        <v>83</v>
      </c>
      <c r="C35" s="233" t="s">
        <v>158</v>
      </c>
      <c r="D35" s="30" t="s">
        <v>6</v>
      </c>
      <c r="E35" s="14"/>
      <c r="F35" s="14"/>
      <c r="G35" s="70"/>
      <c r="H35" s="49"/>
      <c r="I35" s="49"/>
      <c r="J35" s="49"/>
      <c r="K35" s="49"/>
      <c r="L35" s="77"/>
      <c r="M35" s="14"/>
      <c r="N35" s="120"/>
    </row>
    <row r="36" spans="2:15" s="43" customFormat="1" ht="22.5" customHeight="1" x14ac:dyDescent="0.15">
      <c r="B36" s="218"/>
      <c r="C36" s="208"/>
      <c r="D36" s="30">
        <f>N36</f>
        <v>100464</v>
      </c>
      <c r="E36" s="14" t="s">
        <v>19</v>
      </c>
      <c r="F36" s="14" t="s">
        <v>105</v>
      </c>
      <c r="G36" s="209">
        <f>D13+D30</f>
        <v>1004640</v>
      </c>
      <c r="H36" s="230"/>
      <c r="I36" s="230"/>
      <c r="J36" s="231"/>
      <c r="K36" s="49" t="s">
        <v>18</v>
      </c>
      <c r="L36" s="77">
        <v>0.1</v>
      </c>
      <c r="M36" s="14" t="s">
        <v>103</v>
      </c>
      <c r="N36" s="120">
        <f>ROUNDDOWN(G36*L36,0)</f>
        <v>100464</v>
      </c>
    </row>
    <row r="37" spans="2:15" s="43" customFormat="1" ht="4.5" customHeight="1" x14ac:dyDescent="0.15">
      <c r="B37" s="219"/>
      <c r="C37" s="232"/>
      <c r="D37" s="30"/>
      <c r="E37" s="14"/>
      <c r="F37" s="14"/>
      <c r="G37" s="110"/>
      <c r="H37" s="100"/>
      <c r="I37" s="100"/>
      <c r="J37" s="100"/>
      <c r="K37" s="49"/>
      <c r="L37" s="99"/>
      <c r="M37" s="14"/>
      <c r="N37" s="120"/>
    </row>
    <row r="38" spans="2:15" s="43" customFormat="1" ht="18" customHeight="1" x14ac:dyDescent="0.15">
      <c r="B38" s="40"/>
      <c r="C38" s="38"/>
      <c r="D38" s="39" t="s">
        <v>6</v>
      </c>
      <c r="E38" s="31"/>
      <c r="F38" s="31"/>
      <c r="G38" s="14"/>
      <c r="H38" s="14"/>
      <c r="I38" s="14"/>
      <c r="J38" s="14"/>
      <c r="K38" s="31"/>
      <c r="L38" s="31"/>
      <c r="M38" s="31"/>
      <c r="N38" s="38"/>
    </row>
    <row r="39" spans="2:15" s="43" customFormat="1" ht="32.1" customHeight="1" x14ac:dyDescent="0.15">
      <c r="B39" s="25" t="s">
        <v>7</v>
      </c>
      <c r="C39" s="28"/>
      <c r="D39" s="41">
        <f>D13+D30+D34</f>
        <v>1105104</v>
      </c>
      <c r="E39" s="27"/>
      <c r="F39" s="27"/>
      <c r="G39" s="27"/>
      <c r="H39" s="27"/>
      <c r="I39" s="27"/>
      <c r="J39" s="27"/>
      <c r="K39" s="27"/>
      <c r="L39" s="27"/>
      <c r="M39" s="27"/>
      <c r="N39" s="28"/>
    </row>
    <row r="40" spans="2:15" ht="15" customHeight="1" x14ac:dyDescent="0.15">
      <c r="C40" s="3"/>
      <c r="D40" s="4"/>
      <c r="E40" s="3"/>
      <c r="F40" s="3"/>
      <c r="G40" s="3"/>
      <c r="H40" s="3"/>
      <c r="I40" s="3"/>
      <c r="J40" s="3"/>
      <c r="K40" s="3"/>
      <c r="L40" s="3"/>
      <c r="M40" s="3"/>
      <c r="N40" s="155"/>
    </row>
    <row r="41" spans="2:15" ht="24" customHeight="1" x14ac:dyDescent="0.15">
      <c r="C41" s="64"/>
      <c r="D41" s="130"/>
      <c r="E41" s="43"/>
      <c r="F41" s="43"/>
      <c r="G41" s="43"/>
      <c r="H41" s="45"/>
      <c r="I41" s="43"/>
      <c r="J41" s="43"/>
      <c r="K41" s="43"/>
      <c r="L41" s="43"/>
      <c r="M41" s="43"/>
      <c r="N41" s="3"/>
    </row>
    <row r="42" spans="2:15" ht="24" customHeight="1" x14ac:dyDescent="0.15">
      <c r="C42" s="106"/>
      <c r="N42" s="166"/>
    </row>
  </sheetData>
  <sheetProtection sheet="1" scenarios="1" formatCells="0"/>
  <mergeCells count="32">
    <mergeCell ref="M1:N1"/>
    <mergeCell ref="G22:I22"/>
    <mergeCell ref="G36:J36"/>
    <mergeCell ref="B35:B37"/>
    <mergeCell ref="B27:B29"/>
    <mergeCell ref="C35:C37"/>
    <mergeCell ref="G32:J32"/>
    <mergeCell ref="B19:B20"/>
    <mergeCell ref="B21:B23"/>
    <mergeCell ref="B24:B26"/>
    <mergeCell ref="C21:C23"/>
    <mergeCell ref="C24:C26"/>
    <mergeCell ref="C27:C29"/>
    <mergeCell ref="E9:N10"/>
    <mergeCell ref="F7:H7"/>
    <mergeCell ref="C19:C20"/>
    <mergeCell ref="F20:G20"/>
    <mergeCell ref="G28:J28"/>
    <mergeCell ref="B31:B33"/>
    <mergeCell ref="C14:C15"/>
    <mergeCell ref="C16:C18"/>
    <mergeCell ref="B14:B15"/>
    <mergeCell ref="B16:B18"/>
    <mergeCell ref="B2:K2"/>
    <mergeCell ref="B5:N5"/>
    <mergeCell ref="F15:G15"/>
    <mergeCell ref="F17:G17"/>
    <mergeCell ref="B3:N3"/>
    <mergeCell ref="B4:N4"/>
    <mergeCell ref="L2:N2"/>
    <mergeCell ref="C9:C10"/>
    <mergeCell ref="D9:D10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portrait" r:id="rId1"/>
  <headerFooter>
    <oddHeader>&amp;R&amp;"Times New Roman,標準"SOP No. HA000117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7"/>
  <sheetViews>
    <sheetView view="pageBreakPreview" zoomScaleNormal="100" zoomScaleSheetLayoutView="100" workbookViewId="0">
      <selection activeCell="N24" sqref="N24"/>
    </sheetView>
  </sheetViews>
  <sheetFormatPr defaultColWidth="8.875" defaultRowHeight="24" customHeight="1" x14ac:dyDescent="0.15"/>
  <cols>
    <col min="1" max="1" width="1.875" style="1" customWidth="1"/>
    <col min="2" max="2" width="3.5" style="42" customWidth="1"/>
    <col min="3" max="3" width="13.5" style="1" customWidth="1"/>
    <col min="4" max="4" width="11.25" style="6" customWidth="1"/>
    <col min="5" max="5" width="1.75" style="1" customWidth="1"/>
    <col min="6" max="6" width="7.5" style="1" customWidth="1"/>
    <col min="7" max="7" width="3.5" style="1" customWidth="1"/>
    <col min="8" max="8" width="3.5" style="2" customWidth="1"/>
    <col min="9" max="9" width="2.5" style="1" customWidth="1"/>
    <col min="10" max="10" width="3.125" style="1" customWidth="1"/>
    <col min="11" max="11" width="9.875" style="1" customWidth="1"/>
    <col min="12" max="12" width="9.5" style="1" customWidth="1"/>
    <col min="13" max="13" width="3.5" style="1" customWidth="1"/>
    <col min="14" max="14" width="18.5" style="7" customWidth="1"/>
    <col min="15" max="15" width="3.25" style="1" customWidth="1"/>
    <col min="16" max="16384" width="8.875" style="1"/>
  </cols>
  <sheetData>
    <row r="1" spans="2:15" ht="18.75" customHeight="1" x14ac:dyDescent="0.15">
      <c r="B1" s="3" t="s">
        <v>50</v>
      </c>
      <c r="C1" s="3"/>
      <c r="D1" s="3"/>
      <c r="E1" s="3"/>
      <c r="F1" s="3"/>
      <c r="G1" s="3"/>
      <c r="H1" s="3"/>
      <c r="I1" s="3"/>
      <c r="J1" s="3"/>
      <c r="K1" s="3"/>
      <c r="L1" s="187" t="s">
        <v>30</v>
      </c>
      <c r="M1" s="250"/>
      <c r="N1" s="251"/>
    </row>
    <row r="2" spans="2:15" ht="18.75" customHeight="1" x14ac:dyDescent="0.15">
      <c r="B2" s="234"/>
      <c r="C2" s="234"/>
      <c r="D2" s="234"/>
      <c r="E2" s="234"/>
      <c r="F2" s="234"/>
      <c r="G2" s="234"/>
      <c r="H2" s="234"/>
      <c r="I2" s="234"/>
      <c r="J2" s="234"/>
      <c r="K2" s="235"/>
      <c r="L2" s="254" t="s">
        <v>154</v>
      </c>
      <c r="M2" s="250"/>
      <c r="N2" s="251"/>
    </row>
    <row r="3" spans="2:15" ht="32.25" customHeight="1" x14ac:dyDescent="0.15">
      <c r="B3" s="236" t="s">
        <v>49</v>
      </c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</row>
    <row r="4" spans="2:15" ht="24.75" customHeight="1" x14ac:dyDescent="0.15">
      <c r="B4" s="237" t="s">
        <v>11</v>
      </c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</row>
    <row r="5" spans="2:15" ht="40.5" customHeight="1" x14ac:dyDescent="0.15">
      <c r="B5" s="237" t="s">
        <v>10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"/>
    </row>
    <row r="6" spans="2:15" ht="11.25" customHeight="1" x14ac:dyDescent="0.15">
      <c r="B6" s="5"/>
      <c r="C6" s="5"/>
      <c r="E6" s="7"/>
      <c r="F6" s="7"/>
      <c r="G6" s="7"/>
      <c r="H6" s="7"/>
      <c r="I6" s="7"/>
      <c r="J6" s="7"/>
      <c r="K6" s="7"/>
      <c r="L6" s="7"/>
      <c r="M6" s="7"/>
    </row>
    <row r="7" spans="2:15" s="43" customFormat="1" ht="15" customHeight="1" x14ac:dyDescent="0.15">
      <c r="B7" s="163" t="s">
        <v>0</v>
      </c>
      <c r="C7" s="217" t="s">
        <v>1</v>
      </c>
      <c r="D7" s="221" t="s">
        <v>2</v>
      </c>
      <c r="E7" s="223" t="s">
        <v>3</v>
      </c>
      <c r="F7" s="224"/>
      <c r="G7" s="224"/>
      <c r="H7" s="224"/>
      <c r="I7" s="224"/>
      <c r="J7" s="224"/>
      <c r="K7" s="224"/>
      <c r="L7" s="224"/>
      <c r="M7" s="224"/>
      <c r="N7" s="225"/>
    </row>
    <row r="8" spans="2:15" s="43" customFormat="1" ht="15" customHeight="1" thickBot="1" x14ac:dyDescent="0.2">
      <c r="B8" s="164" t="s">
        <v>4</v>
      </c>
      <c r="C8" s="220"/>
      <c r="D8" s="222"/>
      <c r="E8" s="226"/>
      <c r="F8" s="227"/>
      <c r="G8" s="227"/>
      <c r="H8" s="227"/>
      <c r="I8" s="227"/>
      <c r="J8" s="227"/>
      <c r="K8" s="227"/>
      <c r="L8" s="227"/>
      <c r="M8" s="227"/>
      <c r="N8" s="228"/>
    </row>
    <row r="9" spans="2:15" s="43" customFormat="1" ht="1.5" hidden="1" customHeight="1" x14ac:dyDescent="0.15">
      <c r="B9" s="55"/>
      <c r="C9" s="8"/>
      <c r="D9" s="9"/>
      <c r="E9" s="10"/>
      <c r="F9" s="10"/>
      <c r="G9" s="10"/>
      <c r="H9" s="10"/>
      <c r="I9" s="10"/>
      <c r="J9" s="10"/>
      <c r="K9" s="10"/>
      <c r="L9" s="10"/>
      <c r="M9" s="10"/>
      <c r="N9" s="11"/>
    </row>
    <row r="10" spans="2:15" s="43" customFormat="1" ht="26.25" hidden="1" customHeight="1" x14ac:dyDescent="0.15">
      <c r="B10" s="56"/>
      <c r="C10" s="12"/>
      <c r="D10" s="13"/>
      <c r="E10" s="14"/>
      <c r="F10" s="14"/>
      <c r="G10" s="14"/>
      <c r="H10" s="14"/>
      <c r="I10" s="14"/>
      <c r="J10" s="14"/>
      <c r="K10" s="14"/>
      <c r="L10" s="14"/>
      <c r="M10" s="14"/>
      <c r="N10" s="15"/>
    </row>
    <row r="11" spans="2:15" s="43" customFormat="1" ht="27" customHeight="1" thickTop="1" x14ac:dyDescent="0.15">
      <c r="B11" s="154">
        <v>1</v>
      </c>
      <c r="C11" s="22" t="s">
        <v>5</v>
      </c>
      <c r="D11" s="36">
        <f>ROUND(D13+D16+D19+D24+D27,0)</f>
        <v>0</v>
      </c>
      <c r="E11" s="22" t="s">
        <v>165</v>
      </c>
      <c r="F11" s="22"/>
      <c r="G11" s="22"/>
      <c r="H11" s="22"/>
      <c r="I11" s="22"/>
      <c r="J11" s="22"/>
      <c r="K11" s="22"/>
      <c r="L11" s="22"/>
      <c r="M11" s="22"/>
      <c r="N11" s="58"/>
    </row>
    <row r="12" spans="2:15" s="43" customFormat="1" ht="15" customHeight="1" thickBot="1" x14ac:dyDescent="0.2">
      <c r="B12" s="217" t="s">
        <v>132</v>
      </c>
      <c r="C12" s="233" t="s">
        <v>46</v>
      </c>
      <c r="D12" s="53" t="s">
        <v>6</v>
      </c>
      <c r="E12" s="40"/>
      <c r="F12" s="50" t="s">
        <v>67</v>
      </c>
      <c r="G12" s="50"/>
      <c r="H12" s="31"/>
      <c r="I12" s="31"/>
      <c r="J12" s="31"/>
      <c r="K12" s="31"/>
      <c r="L12" s="31"/>
      <c r="M12" s="51"/>
      <c r="N12" s="52"/>
      <c r="O12" s="60"/>
    </row>
    <row r="13" spans="2:15" s="43" customFormat="1" ht="22.5" customHeight="1" thickBot="1" x14ac:dyDescent="0.2">
      <c r="B13" s="218"/>
      <c r="C13" s="208"/>
      <c r="D13" s="53">
        <f>N13</f>
        <v>0</v>
      </c>
      <c r="E13" s="20" t="s">
        <v>90</v>
      </c>
      <c r="F13" s="255">
        <v>0</v>
      </c>
      <c r="G13" s="256"/>
      <c r="H13" s="14"/>
      <c r="I13" s="14"/>
      <c r="J13" s="14" t="s">
        <v>133</v>
      </c>
      <c r="K13" s="122">
        <v>8000</v>
      </c>
      <c r="L13" s="150" t="s">
        <v>6</v>
      </c>
      <c r="M13" s="150" t="s">
        <v>134</v>
      </c>
      <c r="N13" s="121">
        <f>F13*K13</f>
        <v>0</v>
      </c>
      <c r="O13" s="60"/>
    </row>
    <row r="14" spans="2:15" s="43" customFormat="1" ht="3" customHeight="1" x14ac:dyDescent="0.15">
      <c r="B14" s="219"/>
      <c r="C14" s="232"/>
      <c r="D14" s="94"/>
      <c r="E14" s="25"/>
      <c r="F14" s="153"/>
      <c r="G14" s="153"/>
      <c r="H14" s="27"/>
      <c r="I14" s="27"/>
      <c r="J14" s="27"/>
      <c r="K14" s="103"/>
      <c r="L14" s="26"/>
      <c r="M14" s="26"/>
      <c r="N14" s="103"/>
      <c r="O14" s="131"/>
    </row>
    <row r="15" spans="2:15" s="43" customFormat="1" ht="18" customHeight="1" thickBot="1" x14ac:dyDescent="0.2">
      <c r="B15" s="247" t="s">
        <v>135</v>
      </c>
      <c r="C15" s="233" t="s">
        <v>17</v>
      </c>
      <c r="D15" s="24" t="s">
        <v>6</v>
      </c>
      <c r="E15" s="14"/>
      <c r="F15" s="14" t="s">
        <v>67</v>
      </c>
      <c r="G15" s="14"/>
      <c r="H15" s="14"/>
      <c r="I15" s="14"/>
      <c r="J15" s="14"/>
      <c r="K15" s="14"/>
      <c r="L15" s="14"/>
      <c r="M15" s="14"/>
      <c r="N15" s="62"/>
    </row>
    <row r="16" spans="2:15" s="43" customFormat="1" ht="24.75" customHeight="1" thickBot="1" x14ac:dyDescent="0.2">
      <c r="B16" s="248"/>
      <c r="C16" s="208"/>
      <c r="D16" s="24">
        <f>N16</f>
        <v>0</v>
      </c>
      <c r="E16" s="63" t="s">
        <v>136</v>
      </c>
      <c r="F16" s="255">
        <v>0</v>
      </c>
      <c r="G16" s="256"/>
      <c r="H16" s="14"/>
      <c r="I16" s="14"/>
      <c r="J16" s="14" t="s">
        <v>137</v>
      </c>
      <c r="K16" s="122">
        <v>5000</v>
      </c>
      <c r="L16" s="150" t="s">
        <v>6</v>
      </c>
      <c r="M16" s="150" t="s">
        <v>138</v>
      </c>
      <c r="N16" s="121">
        <f>F16*K16</f>
        <v>0</v>
      </c>
    </row>
    <row r="17" spans="2:15" s="64" customFormat="1" ht="3" customHeight="1" x14ac:dyDescent="0.15">
      <c r="B17" s="249"/>
      <c r="C17" s="208"/>
      <c r="D17" s="29"/>
      <c r="E17" s="123"/>
      <c r="F17" s="153"/>
      <c r="G17" s="153"/>
      <c r="H17" s="27"/>
      <c r="I17" s="27"/>
      <c r="J17" s="27"/>
      <c r="K17" s="103"/>
      <c r="L17" s="26"/>
      <c r="M17" s="26"/>
      <c r="N17" s="71"/>
    </row>
    <row r="18" spans="2:15" s="43" customFormat="1" ht="21" customHeight="1" thickBot="1" x14ac:dyDescent="0.2">
      <c r="B18" s="247" t="s">
        <v>139</v>
      </c>
      <c r="C18" s="205" t="s">
        <v>47</v>
      </c>
      <c r="D18" s="30" t="s">
        <v>6</v>
      </c>
      <c r="E18" s="20"/>
      <c r="F18" s="14" t="s">
        <v>68</v>
      </c>
      <c r="G18" s="14"/>
      <c r="I18" s="157" t="s">
        <v>148</v>
      </c>
      <c r="J18" s="157"/>
      <c r="K18" s="157"/>
      <c r="L18" s="157"/>
      <c r="M18" s="158"/>
      <c r="N18" s="159"/>
    </row>
    <row r="19" spans="2:15" s="43" customFormat="1" ht="24" customHeight="1" thickBot="1" x14ac:dyDescent="0.2">
      <c r="B19" s="248"/>
      <c r="C19" s="206"/>
      <c r="D19" s="132">
        <f>N19+N21</f>
        <v>0</v>
      </c>
      <c r="E19" s="96" t="s">
        <v>136</v>
      </c>
      <c r="F19" s="257">
        <v>0</v>
      </c>
      <c r="G19" s="258"/>
      <c r="H19" s="64"/>
      <c r="I19" s="64"/>
      <c r="J19" s="64" t="s">
        <v>137</v>
      </c>
      <c r="K19" s="133">
        <v>1500</v>
      </c>
      <c r="L19" s="64" t="s">
        <v>6</v>
      </c>
      <c r="M19" s="116" t="s">
        <v>138</v>
      </c>
      <c r="N19" s="92">
        <f>F19*K19</f>
        <v>0</v>
      </c>
    </row>
    <row r="20" spans="2:15" s="64" customFormat="1" ht="3" customHeight="1" x14ac:dyDescent="0.15">
      <c r="B20" s="248"/>
      <c r="C20" s="206"/>
      <c r="D20" s="132"/>
      <c r="F20" s="156"/>
      <c r="G20" s="156"/>
      <c r="K20" s="133"/>
      <c r="M20" s="116"/>
      <c r="N20" s="92"/>
    </row>
    <row r="21" spans="2:15" s="43" customFormat="1" ht="24" customHeight="1" x14ac:dyDescent="0.15">
      <c r="B21" s="259"/>
      <c r="C21" s="206"/>
      <c r="D21" s="124"/>
      <c r="E21" s="116" t="s">
        <v>19</v>
      </c>
      <c r="F21" s="116" t="s">
        <v>151</v>
      </c>
      <c r="G21" s="161"/>
      <c r="H21" s="162"/>
      <c r="I21" s="160"/>
      <c r="J21" s="160"/>
      <c r="K21" s="160"/>
      <c r="L21" s="160"/>
      <c r="M21" s="160"/>
      <c r="N21" s="165">
        <v>0</v>
      </c>
      <c r="O21" s="64"/>
    </row>
    <row r="22" spans="2:15" s="43" customFormat="1" ht="3.75" customHeight="1" x14ac:dyDescent="0.15">
      <c r="B22" s="260"/>
      <c r="C22" s="207"/>
      <c r="D22" s="127"/>
      <c r="E22" s="33"/>
      <c r="F22" s="33"/>
      <c r="G22" s="33"/>
      <c r="H22" s="33"/>
      <c r="I22" s="33"/>
      <c r="J22" s="33"/>
      <c r="K22" s="33"/>
      <c r="L22" s="33"/>
      <c r="M22" s="33"/>
      <c r="N22" s="34"/>
      <c r="O22" s="64"/>
    </row>
    <row r="23" spans="2:15" s="43" customFormat="1" ht="17.25" customHeight="1" x14ac:dyDescent="0.15">
      <c r="B23" s="217" t="s">
        <v>140</v>
      </c>
      <c r="C23" s="233" t="s">
        <v>109</v>
      </c>
      <c r="D23" s="18" t="s">
        <v>6</v>
      </c>
      <c r="E23" s="31"/>
      <c r="F23" s="134"/>
      <c r="G23" s="31"/>
      <c r="H23" s="135"/>
      <c r="I23" s="31"/>
      <c r="J23" s="31"/>
      <c r="K23" s="31"/>
      <c r="L23" s="31"/>
      <c r="M23" s="31"/>
      <c r="N23" s="136"/>
      <c r="O23" s="60"/>
    </row>
    <row r="24" spans="2:15" s="43" customFormat="1" ht="25.5" customHeight="1" x14ac:dyDescent="0.15">
      <c r="B24" s="218"/>
      <c r="C24" s="208"/>
      <c r="D24" s="24">
        <f>N24</f>
        <v>0</v>
      </c>
      <c r="E24" s="20" t="s">
        <v>136</v>
      </c>
      <c r="F24" s="14" t="s">
        <v>141</v>
      </c>
      <c r="G24" s="209">
        <f>D13+D16+D19</f>
        <v>0</v>
      </c>
      <c r="H24" s="210"/>
      <c r="I24" s="210"/>
      <c r="J24" s="211"/>
      <c r="K24" s="49" t="s">
        <v>137</v>
      </c>
      <c r="L24" s="77">
        <v>0.2</v>
      </c>
      <c r="M24" s="64" t="s">
        <v>138</v>
      </c>
      <c r="N24" s="121">
        <f>G24*L24</f>
        <v>0</v>
      </c>
    </row>
    <row r="25" spans="2:15" s="64" customFormat="1" ht="3.75" customHeight="1" x14ac:dyDescent="0.15">
      <c r="B25" s="218"/>
      <c r="C25" s="208"/>
      <c r="D25" s="137"/>
      <c r="E25" s="10"/>
      <c r="F25" s="10"/>
      <c r="G25" s="138"/>
      <c r="H25" s="139"/>
      <c r="I25" s="139"/>
      <c r="J25" s="139"/>
      <c r="K25" s="139"/>
      <c r="L25" s="140"/>
      <c r="M25" s="141"/>
      <c r="N25" s="142"/>
    </row>
    <row r="26" spans="2:15" s="43" customFormat="1" ht="14.1" customHeight="1" x14ac:dyDescent="0.15">
      <c r="B26" s="218"/>
      <c r="C26" s="208"/>
      <c r="D26" s="24" t="s">
        <v>6</v>
      </c>
      <c r="E26" s="14"/>
      <c r="F26" s="68" t="s">
        <v>110</v>
      </c>
      <c r="G26" s="69"/>
      <c r="H26" s="64"/>
      <c r="I26" s="64"/>
      <c r="J26" s="64"/>
      <c r="K26" s="70"/>
      <c r="L26" s="69"/>
      <c r="M26" s="69"/>
      <c r="N26" s="15"/>
    </row>
    <row r="27" spans="2:15" s="43" customFormat="1" ht="24.75" customHeight="1" x14ac:dyDescent="0.15">
      <c r="B27" s="218"/>
      <c r="C27" s="208"/>
      <c r="D27" s="24">
        <f>N27</f>
        <v>0</v>
      </c>
      <c r="E27" s="14" t="s">
        <v>136</v>
      </c>
      <c r="F27" s="14" t="s">
        <v>141</v>
      </c>
      <c r="G27" s="261">
        <f>D13+D16+D19</f>
        <v>0</v>
      </c>
      <c r="H27" s="212"/>
      <c r="I27" s="212"/>
      <c r="J27" s="213"/>
      <c r="K27" s="49" t="s">
        <v>142</v>
      </c>
      <c r="L27" s="77">
        <v>0.05</v>
      </c>
      <c r="M27" s="14" t="s">
        <v>138</v>
      </c>
      <c r="N27" s="120">
        <f>G27*L27</f>
        <v>0</v>
      </c>
    </row>
    <row r="28" spans="2:15" s="43" customFormat="1" ht="4.5" customHeight="1" x14ac:dyDescent="0.15">
      <c r="B28" s="219"/>
      <c r="C28" s="232"/>
      <c r="D28" s="29"/>
      <c r="E28" s="27"/>
      <c r="F28" s="27"/>
      <c r="G28" s="110"/>
      <c r="H28" s="100"/>
      <c r="I28" s="100"/>
      <c r="J28" s="100"/>
      <c r="K28" s="100"/>
      <c r="L28" s="105"/>
      <c r="M28" s="27"/>
      <c r="N28" s="93"/>
    </row>
    <row r="29" spans="2:15" s="43" customFormat="1" ht="27" customHeight="1" x14ac:dyDescent="0.15">
      <c r="B29" s="112">
        <v>2</v>
      </c>
      <c r="C29" s="118" t="s">
        <v>87</v>
      </c>
      <c r="D29" s="109">
        <f>D31</f>
        <v>0</v>
      </c>
      <c r="E29" s="27" t="s">
        <v>166</v>
      </c>
      <c r="F29" s="27"/>
      <c r="G29" s="27"/>
      <c r="H29" s="27"/>
      <c r="I29" s="27"/>
      <c r="J29" s="27"/>
      <c r="K29" s="27"/>
      <c r="L29" s="27"/>
      <c r="M29" s="27"/>
      <c r="N29" s="28"/>
    </row>
    <row r="30" spans="2:15" s="43" customFormat="1" ht="17.25" customHeight="1" x14ac:dyDescent="0.15">
      <c r="B30" s="217" t="s">
        <v>84</v>
      </c>
      <c r="C30" s="214" t="s">
        <v>87</v>
      </c>
      <c r="D30" s="39" t="s">
        <v>6</v>
      </c>
      <c r="E30" s="14"/>
      <c r="F30" s="14"/>
      <c r="G30" s="14"/>
      <c r="H30" s="14"/>
      <c r="I30" s="14"/>
      <c r="J30" s="14"/>
      <c r="K30" s="14"/>
      <c r="L30" s="14"/>
      <c r="M30" s="14"/>
      <c r="N30" s="38"/>
    </row>
    <row r="31" spans="2:15" s="43" customFormat="1" ht="26.25" customHeight="1" x14ac:dyDescent="0.15">
      <c r="B31" s="218"/>
      <c r="C31" s="208"/>
      <c r="D31" s="24">
        <f>N31</f>
        <v>0</v>
      </c>
      <c r="E31" s="14" t="s">
        <v>90</v>
      </c>
      <c r="F31" s="14" t="s">
        <v>143</v>
      </c>
      <c r="G31" s="209">
        <f>D11</f>
        <v>0</v>
      </c>
      <c r="H31" s="210"/>
      <c r="I31" s="210"/>
      <c r="J31" s="211"/>
      <c r="K31" s="49" t="s">
        <v>133</v>
      </c>
      <c r="L31" s="77">
        <v>0.3</v>
      </c>
      <c r="M31" s="14" t="s">
        <v>134</v>
      </c>
      <c r="N31" s="120">
        <f>ROUNDDOWN(G31*L31,0)</f>
        <v>0</v>
      </c>
    </row>
    <row r="32" spans="2:15" s="64" customFormat="1" ht="3.75" customHeight="1" x14ac:dyDescent="0.15">
      <c r="B32" s="219"/>
      <c r="C32" s="232"/>
      <c r="D32" s="94"/>
      <c r="E32" s="25"/>
      <c r="F32" s="27"/>
      <c r="G32" s="110"/>
      <c r="H32" s="100"/>
      <c r="I32" s="100"/>
      <c r="J32" s="100"/>
      <c r="K32" s="100"/>
      <c r="L32" s="105"/>
      <c r="M32" s="27"/>
      <c r="N32" s="93"/>
      <c r="O32" s="96"/>
    </row>
    <row r="33" spans="2:14" s="64" customFormat="1" ht="21.75" customHeight="1" x14ac:dyDescent="0.15">
      <c r="B33" s="154">
        <v>3</v>
      </c>
      <c r="C33" s="22" t="s">
        <v>24</v>
      </c>
      <c r="D33" s="36">
        <f>D35</f>
        <v>0</v>
      </c>
      <c r="E33" s="22" t="s">
        <v>107</v>
      </c>
      <c r="F33" s="22"/>
      <c r="G33" s="152"/>
      <c r="H33" s="151"/>
      <c r="I33" s="151"/>
      <c r="J33" s="151"/>
      <c r="K33" s="151"/>
      <c r="L33" s="108"/>
      <c r="M33" s="22"/>
      <c r="N33" s="129"/>
    </row>
    <row r="34" spans="2:14" s="64" customFormat="1" ht="21.75" customHeight="1" x14ac:dyDescent="0.15">
      <c r="B34" s="217" t="s">
        <v>167</v>
      </c>
      <c r="C34" s="262" t="s">
        <v>158</v>
      </c>
      <c r="D34" s="111" t="s">
        <v>6</v>
      </c>
      <c r="E34" s="40"/>
      <c r="F34" s="14"/>
      <c r="G34" s="70"/>
      <c r="H34" s="49"/>
      <c r="I34" s="49"/>
      <c r="J34" s="49"/>
      <c r="K34" s="49"/>
      <c r="L34" s="77"/>
      <c r="M34" s="14"/>
      <c r="N34" s="120"/>
    </row>
    <row r="35" spans="2:14" s="64" customFormat="1" ht="27" customHeight="1" x14ac:dyDescent="0.15">
      <c r="B35" s="218"/>
      <c r="C35" s="263"/>
      <c r="D35" s="53">
        <f>N35</f>
        <v>0</v>
      </c>
      <c r="E35" s="20" t="s">
        <v>144</v>
      </c>
      <c r="F35" s="14" t="s">
        <v>145</v>
      </c>
      <c r="G35" s="209">
        <f>D11+D29</f>
        <v>0</v>
      </c>
      <c r="H35" s="230"/>
      <c r="I35" s="230"/>
      <c r="J35" s="231"/>
      <c r="K35" s="49" t="s">
        <v>133</v>
      </c>
      <c r="L35" s="77">
        <v>0.1</v>
      </c>
      <c r="M35" s="14" t="s">
        <v>146</v>
      </c>
      <c r="N35" s="120">
        <f>ROUNDDOWN(G35*L35,0)</f>
        <v>0</v>
      </c>
    </row>
    <row r="36" spans="2:14" s="64" customFormat="1" ht="3" customHeight="1" x14ac:dyDescent="0.15">
      <c r="B36" s="219"/>
      <c r="C36" s="264"/>
      <c r="D36" s="94"/>
      <c r="E36" s="25"/>
      <c r="F36" s="27"/>
      <c r="G36" s="110"/>
      <c r="H36" s="100"/>
      <c r="I36" s="100"/>
      <c r="J36" s="100"/>
      <c r="K36" s="100"/>
      <c r="L36" s="105"/>
      <c r="M36" s="27"/>
      <c r="N36" s="93"/>
    </row>
    <row r="37" spans="2:14" s="43" customFormat="1" ht="14.25" customHeight="1" x14ac:dyDescent="0.15">
      <c r="B37" s="20"/>
      <c r="C37" s="15"/>
      <c r="D37" s="30" t="s">
        <v>6</v>
      </c>
      <c r="E37" s="14"/>
      <c r="F37" s="14"/>
      <c r="G37" s="14"/>
      <c r="H37" s="14"/>
      <c r="I37" s="14"/>
      <c r="J37" s="14"/>
      <c r="K37" s="14"/>
      <c r="L37" s="14"/>
      <c r="M37" s="14"/>
      <c r="N37" s="15"/>
    </row>
    <row r="38" spans="2:14" s="43" customFormat="1" ht="32.1" customHeight="1" x14ac:dyDescent="0.15">
      <c r="B38" s="25" t="s">
        <v>7</v>
      </c>
      <c r="C38" s="28"/>
      <c r="D38" s="41">
        <f>D11+D29+D33</f>
        <v>0</v>
      </c>
      <c r="E38" s="27"/>
      <c r="F38" s="27"/>
      <c r="G38" s="27"/>
      <c r="H38" s="27"/>
      <c r="I38" s="27"/>
      <c r="J38" s="27"/>
      <c r="K38" s="27"/>
      <c r="L38" s="27"/>
      <c r="M38" s="27"/>
      <c r="N38" s="28"/>
    </row>
    <row r="39" spans="2:14" ht="24" customHeight="1" thickBot="1" x14ac:dyDescent="0.2">
      <c r="C39" s="3"/>
      <c r="D39" s="4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2:14" ht="24" customHeight="1" thickBot="1" x14ac:dyDescent="0.2">
      <c r="C40" s="46"/>
      <c r="D40" s="78" t="s">
        <v>70</v>
      </c>
      <c r="E40" s="3"/>
      <c r="F40" s="3"/>
      <c r="G40" s="3"/>
      <c r="H40" s="3"/>
      <c r="I40" s="3"/>
      <c r="J40" s="3"/>
      <c r="K40" s="3"/>
      <c r="L40" s="3"/>
      <c r="M40" s="3"/>
      <c r="N40" s="166"/>
    </row>
    <row r="41" spans="2:14" ht="24" customHeight="1" x14ac:dyDescent="0.15">
      <c r="C41" s="43"/>
      <c r="D41" s="44"/>
      <c r="E41" s="43"/>
      <c r="F41" s="43"/>
      <c r="G41" s="43"/>
      <c r="H41" s="45"/>
      <c r="I41" s="43"/>
      <c r="J41" s="43"/>
      <c r="K41" s="43"/>
      <c r="L41" s="43"/>
      <c r="M41" s="43"/>
      <c r="N41" s="3"/>
    </row>
    <row r="42" spans="2:14" ht="24" customHeight="1" x14ac:dyDescent="0.15">
      <c r="B42" s="191" t="s">
        <v>164</v>
      </c>
      <c r="C42" s="192"/>
      <c r="D42" s="193"/>
      <c r="E42" s="192"/>
      <c r="F42" s="192"/>
      <c r="G42" s="192"/>
      <c r="H42" s="194"/>
      <c r="I42" s="192"/>
      <c r="J42" s="192"/>
      <c r="K42" s="192"/>
      <c r="L42" s="192"/>
      <c r="M42" s="192"/>
      <c r="N42" s="195"/>
    </row>
    <row r="43" spans="2:14" ht="24" customHeight="1" x14ac:dyDescent="0.15">
      <c r="B43" s="191" t="s">
        <v>72</v>
      </c>
      <c r="C43" s="192"/>
      <c r="D43" s="193"/>
      <c r="E43" s="192"/>
      <c r="F43" s="192"/>
      <c r="G43" s="192"/>
      <c r="H43" s="194"/>
      <c r="I43" s="192"/>
      <c r="J43" s="192"/>
      <c r="K43" s="192"/>
      <c r="L43" s="192"/>
      <c r="M43" s="192"/>
      <c r="N43" s="195"/>
    </row>
    <row r="44" spans="2:14" ht="18.75" customHeight="1" x14ac:dyDescent="0.15">
      <c r="B44" s="191"/>
      <c r="C44" s="265" t="s">
        <v>76</v>
      </c>
      <c r="D44" s="265"/>
      <c r="E44" s="265" t="s">
        <v>147</v>
      </c>
      <c r="F44" s="265"/>
      <c r="G44" s="266" t="s">
        <v>77</v>
      </c>
      <c r="H44" s="267"/>
      <c r="I44" s="267"/>
      <c r="J44" s="268"/>
      <c r="K44" s="196"/>
      <c r="L44" s="192"/>
      <c r="M44" s="192"/>
      <c r="N44" s="195"/>
    </row>
    <row r="45" spans="2:14" ht="24" customHeight="1" x14ac:dyDescent="0.15">
      <c r="B45" s="197"/>
      <c r="C45" s="269" t="s">
        <v>73</v>
      </c>
      <c r="D45" s="269"/>
      <c r="E45" s="270">
        <v>0.5</v>
      </c>
      <c r="F45" s="270"/>
      <c r="G45" s="271">
        <f>$D$38*E45</f>
        <v>0</v>
      </c>
      <c r="H45" s="271"/>
      <c r="I45" s="271"/>
      <c r="J45" s="271"/>
      <c r="K45" s="198"/>
      <c r="L45" s="199"/>
      <c r="M45" s="192"/>
      <c r="N45" s="195"/>
    </row>
    <row r="46" spans="2:14" ht="24" customHeight="1" x14ac:dyDescent="0.15">
      <c r="B46" s="197"/>
      <c r="C46" s="269" t="s">
        <v>74</v>
      </c>
      <c r="D46" s="269"/>
      <c r="E46" s="270">
        <v>0.25</v>
      </c>
      <c r="F46" s="270"/>
      <c r="G46" s="271">
        <f t="shared" ref="G46:G47" si="0">$D$38*E46</f>
        <v>0</v>
      </c>
      <c r="H46" s="271"/>
      <c r="I46" s="271"/>
      <c r="J46" s="271"/>
      <c r="K46" s="198"/>
      <c r="L46" s="199"/>
      <c r="M46" s="192"/>
      <c r="N46" s="195"/>
    </row>
    <row r="47" spans="2:14" ht="24" customHeight="1" x14ac:dyDescent="0.15">
      <c r="B47" s="197"/>
      <c r="C47" s="269" t="s">
        <v>75</v>
      </c>
      <c r="D47" s="269"/>
      <c r="E47" s="270">
        <v>0.25</v>
      </c>
      <c r="F47" s="270"/>
      <c r="G47" s="271">
        <f t="shared" si="0"/>
        <v>0</v>
      </c>
      <c r="H47" s="271"/>
      <c r="I47" s="271"/>
      <c r="J47" s="271"/>
      <c r="K47" s="198"/>
      <c r="L47" s="199"/>
      <c r="M47" s="192"/>
      <c r="N47" s="195"/>
    </row>
    <row r="48" spans="2:14" ht="24" customHeight="1" x14ac:dyDescent="0.15">
      <c r="B48" s="197"/>
      <c r="C48" s="272" t="s">
        <v>78</v>
      </c>
      <c r="D48" s="212"/>
      <c r="E48" s="212"/>
      <c r="F48" s="213"/>
      <c r="G48" s="273">
        <f>SUM(G45:G47)</f>
        <v>0</v>
      </c>
      <c r="H48" s="274"/>
      <c r="I48" s="274"/>
      <c r="J48" s="275"/>
      <c r="K48" s="198"/>
      <c r="L48" s="192"/>
      <c r="M48" s="192"/>
      <c r="N48" s="195"/>
    </row>
    <row r="49" spans="2:14" ht="24" customHeight="1" x14ac:dyDescent="0.15">
      <c r="B49" s="197"/>
      <c r="C49" s="192"/>
      <c r="D49" s="193"/>
      <c r="E49" s="192"/>
      <c r="F49" s="192"/>
      <c r="G49" s="192"/>
      <c r="H49" s="194"/>
      <c r="I49" s="192"/>
      <c r="J49" s="192"/>
      <c r="K49" s="192"/>
      <c r="L49" s="192"/>
      <c r="M49" s="192"/>
      <c r="N49" s="195"/>
    </row>
    <row r="50" spans="2:14" ht="24" customHeight="1" x14ac:dyDescent="0.15">
      <c r="B50" s="191" t="s">
        <v>80</v>
      </c>
      <c r="C50" s="192"/>
      <c r="D50" s="193"/>
      <c r="E50" s="192"/>
      <c r="F50" s="192"/>
      <c r="G50" s="192"/>
      <c r="H50" s="194"/>
      <c r="I50" s="192"/>
      <c r="J50" s="192"/>
      <c r="K50" s="192"/>
      <c r="L50" s="192"/>
      <c r="M50" s="192"/>
      <c r="N50" s="195"/>
    </row>
    <row r="51" spans="2:14" ht="18.75" customHeight="1" x14ac:dyDescent="0.15">
      <c r="B51" s="191"/>
      <c r="C51" s="265" t="s">
        <v>76</v>
      </c>
      <c r="D51" s="265"/>
      <c r="E51" s="265" t="s">
        <v>147</v>
      </c>
      <c r="F51" s="265"/>
      <c r="G51" s="266" t="s">
        <v>77</v>
      </c>
      <c r="H51" s="267"/>
      <c r="I51" s="267"/>
      <c r="J51" s="268"/>
      <c r="K51" s="196"/>
      <c r="L51" s="192"/>
      <c r="M51" s="192"/>
      <c r="N51" s="195"/>
    </row>
    <row r="52" spans="2:14" ht="24" customHeight="1" x14ac:dyDescent="0.15">
      <c r="B52" s="197"/>
      <c r="C52" s="269" t="s">
        <v>73</v>
      </c>
      <c r="D52" s="269"/>
      <c r="E52" s="270">
        <v>0.3</v>
      </c>
      <c r="F52" s="270"/>
      <c r="G52" s="276">
        <f>$D$38*E52</f>
        <v>0</v>
      </c>
      <c r="H52" s="276"/>
      <c r="I52" s="276"/>
      <c r="J52" s="276"/>
      <c r="K52" s="198"/>
      <c r="L52" s="199"/>
      <c r="M52" s="192"/>
      <c r="N52" s="195"/>
    </row>
    <row r="53" spans="2:14" ht="24" customHeight="1" x14ac:dyDescent="0.15">
      <c r="B53" s="197"/>
      <c r="C53" s="269" t="s">
        <v>74</v>
      </c>
      <c r="D53" s="269"/>
      <c r="E53" s="270">
        <v>0.2</v>
      </c>
      <c r="F53" s="270"/>
      <c r="G53" s="276">
        <f t="shared" ref="G53:G56" si="1">$D$38*E53</f>
        <v>0</v>
      </c>
      <c r="H53" s="276"/>
      <c r="I53" s="276"/>
      <c r="J53" s="276"/>
      <c r="K53" s="198"/>
      <c r="L53" s="199"/>
      <c r="M53" s="192"/>
      <c r="N53" s="195"/>
    </row>
    <row r="54" spans="2:14" ht="24" customHeight="1" x14ac:dyDescent="0.15">
      <c r="B54" s="197"/>
      <c r="C54" s="269" t="s">
        <v>79</v>
      </c>
      <c r="D54" s="269"/>
      <c r="E54" s="277">
        <v>0.2</v>
      </c>
      <c r="F54" s="278"/>
      <c r="G54" s="276">
        <f t="shared" si="1"/>
        <v>0</v>
      </c>
      <c r="H54" s="276"/>
      <c r="I54" s="276"/>
      <c r="J54" s="276"/>
      <c r="K54" s="198"/>
      <c r="L54" s="199"/>
      <c r="M54" s="192"/>
      <c r="N54" s="195"/>
    </row>
    <row r="55" spans="2:14" ht="24" customHeight="1" x14ac:dyDescent="0.15">
      <c r="B55" s="197"/>
      <c r="C55" s="269" t="s">
        <v>74</v>
      </c>
      <c r="D55" s="269"/>
      <c r="E55" s="277">
        <v>0.2</v>
      </c>
      <c r="F55" s="278"/>
      <c r="G55" s="276">
        <f t="shared" si="1"/>
        <v>0</v>
      </c>
      <c r="H55" s="276"/>
      <c r="I55" s="276"/>
      <c r="J55" s="276"/>
      <c r="K55" s="198"/>
      <c r="L55" s="199"/>
      <c r="M55" s="192"/>
      <c r="N55" s="195"/>
    </row>
    <row r="56" spans="2:14" ht="24" customHeight="1" x14ac:dyDescent="0.15">
      <c r="B56" s="197"/>
      <c r="C56" s="269" t="s">
        <v>75</v>
      </c>
      <c r="D56" s="269"/>
      <c r="E56" s="270">
        <v>0.1</v>
      </c>
      <c r="F56" s="270"/>
      <c r="G56" s="276">
        <f t="shared" si="1"/>
        <v>0</v>
      </c>
      <c r="H56" s="276"/>
      <c r="I56" s="276"/>
      <c r="J56" s="276"/>
      <c r="K56" s="198"/>
      <c r="L56" s="199"/>
      <c r="M56" s="192"/>
      <c r="N56" s="195"/>
    </row>
    <row r="57" spans="2:14" ht="24" customHeight="1" x14ac:dyDescent="0.15">
      <c r="B57" s="197"/>
      <c r="C57" s="272" t="s">
        <v>78</v>
      </c>
      <c r="D57" s="212"/>
      <c r="E57" s="212"/>
      <c r="F57" s="213"/>
      <c r="G57" s="273">
        <f>SUM(G52:G56)</f>
        <v>0</v>
      </c>
      <c r="H57" s="212"/>
      <c r="I57" s="212"/>
      <c r="J57" s="213"/>
      <c r="K57" s="198"/>
      <c r="L57" s="192"/>
      <c r="M57" s="192"/>
      <c r="N57" s="195"/>
    </row>
  </sheetData>
  <sheetProtection sheet="1" scenarios="1" formatCells="0"/>
  <mergeCells count="62">
    <mergeCell ref="C56:D56"/>
    <mergeCell ref="E56:F56"/>
    <mergeCell ref="G56:J56"/>
    <mergeCell ref="C57:F57"/>
    <mergeCell ref="G57:J57"/>
    <mergeCell ref="C54:D54"/>
    <mergeCell ref="E54:F54"/>
    <mergeCell ref="G54:J54"/>
    <mergeCell ref="C55:D55"/>
    <mergeCell ref="E55:F55"/>
    <mergeCell ref="G55:J55"/>
    <mergeCell ref="C52:D52"/>
    <mergeCell ref="E52:F52"/>
    <mergeCell ref="G52:J52"/>
    <mergeCell ref="C53:D53"/>
    <mergeCell ref="E53:F53"/>
    <mergeCell ref="G53:J53"/>
    <mergeCell ref="C51:D51"/>
    <mergeCell ref="E51:F51"/>
    <mergeCell ref="G51:J51"/>
    <mergeCell ref="C45:D45"/>
    <mergeCell ref="E45:F45"/>
    <mergeCell ref="G45:J45"/>
    <mergeCell ref="C46:D46"/>
    <mergeCell ref="E46:F46"/>
    <mergeCell ref="G46:J46"/>
    <mergeCell ref="C47:D47"/>
    <mergeCell ref="E47:F47"/>
    <mergeCell ref="G47:J47"/>
    <mergeCell ref="C48:F48"/>
    <mergeCell ref="G48:J48"/>
    <mergeCell ref="B34:B36"/>
    <mergeCell ref="C34:C36"/>
    <mergeCell ref="G35:J35"/>
    <mergeCell ref="C44:D44"/>
    <mergeCell ref="E44:F44"/>
    <mergeCell ref="G44:J44"/>
    <mergeCell ref="B23:B28"/>
    <mergeCell ref="C23:C28"/>
    <mergeCell ref="G24:J24"/>
    <mergeCell ref="G27:J27"/>
    <mergeCell ref="B30:B32"/>
    <mergeCell ref="C30:C32"/>
    <mergeCell ref="G31:J31"/>
    <mergeCell ref="B15:B17"/>
    <mergeCell ref="C15:C17"/>
    <mergeCell ref="F16:G16"/>
    <mergeCell ref="F19:G19"/>
    <mergeCell ref="B18:B22"/>
    <mergeCell ref="C18:C22"/>
    <mergeCell ref="M1:N1"/>
    <mergeCell ref="L2:N2"/>
    <mergeCell ref="B12:B14"/>
    <mergeCell ref="C12:C14"/>
    <mergeCell ref="F13:G13"/>
    <mergeCell ref="B2:K2"/>
    <mergeCell ref="B3:N3"/>
    <mergeCell ref="B4:N4"/>
    <mergeCell ref="B5:N5"/>
    <mergeCell ref="C7:C8"/>
    <mergeCell ref="D7:D8"/>
    <mergeCell ref="E7:N8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portrait" r:id="rId1"/>
  <headerFooter>
    <oddHeader>&amp;R&amp;"Times New Roman,標準"SOP No. HA000117</oddHeader>
  </headerFooter>
  <rowBreaks count="1" manualBreakCount="1">
    <brk id="4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2"/>
  <sheetViews>
    <sheetView view="pageBreakPreview" zoomScaleNormal="100" zoomScaleSheetLayoutView="100" workbookViewId="0">
      <selection activeCell="B5" sqref="B5:N5"/>
    </sheetView>
  </sheetViews>
  <sheetFormatPr defaultColWidth="8.875" defaultRowHeight="24" customHeight="1" x14ac:dyDescent="0.15"/>
  <cols>
    <col min="1" max="1" width="1.875" style="1" customWidth="1"/>
    <col min="2" max="2" width="3.5" style="42" customWidth="1"/>
    <col min="3" max="3" width="13.5" style="1" customWidth="1"/>
    <col min="4" max="4" width="11.25" style="6" customWidth="1"/>
    <col min="5" max="5" width="1.75" style="1" customWidth="1"/>
    <col min="6" max="6" width="7.5" style="1" customWidth="1"/>
    <col min="7" max="7" width="3.5" style="1" customWidth="1"/>
    <col min="8" max="8" width="3.5" style="2" customWidth="1"/>
    <col min="9" max="9" width="2.5" style="1" customWidth="1"/>
    <col min="10" max="10" width="3.125" style="1" customWidth="1"/>
    <col min="11" max="11" width="9.875" style="1" customWidth="1"/>
    <col min="12" max="12" width="9.5" style="1" customWidth="1"/>
    <col min="13" max="13" width="3.5" style="1" customWidth="1"/>
    <col min="14" max="14" width="17.5" style="7" customWidth="1"/>
    <col min="15" max="15" width="2.875" style="1" customWidth="1"/>
    <col min="16" max="16384" width="8.875" style="1"/>
  </cols>
  <sheetData>
    <row r="1" spans="2:15" ht="18.75" customHeight="1" x14ac:dyDescent="0.15">
      <c r="B1" s="3" t="s">
        <v>52</v>
      </c>
      <c r="C1" s="3"/>
      <c r="D1" s="3"/>
      <c r="E1" s="3"/>
      <c r="F1" s="3"/>
      <c r="G1" s="3"/>
      <c r="H1" s="3"/>
      <c r="I1" s="3"/>
      <c r="J1" s="3"/>
      <c r="K1" s="3"/>
      <c r="L1" s="187" t="s">
        <v>30</v>
      </c>
      <c r="M1" s="250"/>
      <c r="N1" s="251"/>
    </row>
    <row r="2" spans="2:15" ht="18.75" customHeight="1" x14ac:dyDescent="0.15">
      <c r="B2" s="234"/>
      <c r="C2" s="234"/>
      <c r="D2" s="234"/>
      <c r="E2" s="234"/>
      <c r="F2" s="234"/>
      <c r="G2" s="234"/>
      <c r="H2" s="234"/>
      <c r="I2" s="234"/>
      <c r="J2" s="234"/>
      <c r="K2" s="235"/>
      <c r="L2" s="254" t="s">
        <v>155</v>
      </c>
      <c r="M2" s="250"/>
      <c r="N2" s="251"/>
    </row>
    <row r="3" spans="2:15" ht="32.25" customHeight="1" x14ac:dyDescent="0.15">
      <c r="B3" s="236" t="s">
        <v>53</v>
      </c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</row>
    <row r="4" spans="2:15" ht="24.75" customHeight="1" x14ac:dyDescent="0.15">
      <c r="B4" s="237" t="s">
        <v>11</v>
      </c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</row>
    <row r="5" spans="2:15" ht="40.5" customHeight="1" x14ac:dyDescent="0.15">
      <c r="B5" s="237" t="s">
        <v>10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"/>
    </row>
    <row r="6" spans="2:15" ht="11.25" customHeight="1" x14ac:dyDescent="0.15">
      <c r="B6" s="5"/>
      <c r="C6" s="5"/>
      <c r="E6" s="7"/>
      <c r="F6" s="7"/>
      <c r="G6" s="7"/>
      <c r="H6" s="7"/>
      <c r="I6" s="7"/>
      <c r="J6" s="7"/>
      <c r="K6" s="7"/>
      <c r="L6" s="7"/>
      <c r="M6" s="7"/>
    </row>
    <row r="7" spans="2:15" s="43" customFormat="1" ht="15" customHeight="1" x14ac:dyDescent="0.15">
      <c r="B7" s="163" t="s">
        <v>0</v>
      </c>
      <c r="C7" s="217" t="s">
        <v>1</v>
      </c>
      <c r="D7" s="221" t="s">
        <v>2</v>
      </c>
      <c r="E7" s="223" t="s">
        <v>3</v>
      </c>
      <c r="F7" s="224"/>
      <c r="G7" s="224"/>
      <c r="H7" s="224"/>
      <c r="I7" s="224"/>
      <c r="J7" s="224"/>
      <c r="K7" s="224"/>
      <c r="L7" s="224"/>
      <c r="M7" s="224"/>
      <c r="N7" s="225"/>
    </row>
    <row r="8" spans="2:15" s="43" customFormat="1" ht="15" customHeight="1" thickBot="1" x14ac:dyDescent="0.2">
      <c r="B8" s="164" t="s">
        <v>4</v>
      </c>
      <c r="C8" s="220"/>
      <c r="D8" s="222"/>
      <c r="E8" s="226"/>
      <c r="F8" s="227"/>
      <c r="G8" s="227"/>
      <c r="H8" s="227"/>
      <c r="I8" s="227"/>
      <c r="J8" s="227"/>
      <c r="K8" s="227"/>
      <c r="L8" s="227"/>
      <c r="M8" s="227"/>
      <c r="N8" s="228"/>
    </row>
    <row r="9" spans="2:15" s="43" customFormat="1" ht="1.5" hidden="1" customHeight="1" x14ac:dyDescent="0.15">
      <c r="B9" s="55"/>
      <c r="C9" s="8"/>
      <c r="D9" s="9"/>
      <c r="E9" s="10"/>
      <c r="F9" s="10"/>
      <c r="G9" s="10"/>
      <c r="H9" s="10"/>
      <c r="I9" s="10"/>
      <c r="J9" s="10"/>
      <c r="K9" s="10"/>
      <c r="L9" s="10"/>
      <c r="M9" s="10"/>
      <c r="N9" s="11"/>
    </row>
    <row r="10" spans="2:15" s="43" customFormat="1" ht="26.25" hidden="1" customHeight="1" x14ac:dyDescent="0.15">
      <c r="B10" s="56"/>
      <c r="C10" s="12"/>
      <c r="D10" s="13"/>
      <c r="E10" s="14"/>
      <c r="F10" s="14"/>
      <c r="G10" s="14"/>
      <c r="H10" s="14"/>
      <c r="I10" s="14"/>
      <c r="J10" s="14"/>
      <c r="K10" s="14"/>
      <c r="L10" s="14"/>
      <c r="M10" s="14"/>
      <c r="N10" s="15"/>
    </row>
    <row r="11" spans="2:15" s="43" customFormat="1" ht="27" customHeight="1" thickTop="1" x14ac:dyDescent="0.15">
      <c r="B11" s="57">
        <v>1</v>
      </c>
      <c r="C11" s="22" t="s">
        <v>5</v>
      </c>
      <c r="D11" s="36">
        <f>D13+D16+D19</f>
        <v>0</v>
      </c>
      <c r="E11" s="22" t="s">
        <v>168</v>
      </c>
      <c r="F11" s="22"/>
      <c r="G11" s="22"/>
      <c r="H11" s="22"/>
      <c r="I11" s="22"/>
      <c r="J11" s="22"/>
      <c r="K11" s="22"/>
      <c r="L11" s="22"/>
      <c r="M11" s="22"/>
      <c r="N11" s="58"/>
    </row>
    <row r="12" spans="2:15" s="43" customFormat="1" ht="15" customHeight="1" thickBot="1" x14ac:dyDescent="0.2">
      <c r="B12" s="217" t="s">
        <v>31</v>
      </c>
      <c r="C12" s="233" t="s">
        <v>46</v>
      </c>
      <c r="D12" s="53" t="s">
        <v>6</v>
      </c>
      <c r="E12" s="40"/>
      <c r="F12" s="50" t="s">
        <v>67</v>
      </c>
      <c r="G12" s="50"/>
      <c r="H12" s="31"/>
      <c r="I12" s="31"/>
      <c r="J12" s="31"/>
      <c r="K12" s="31"/>
      <c r="L12" s="31"/>
      <c r="M12" s="51"/>
      <c r="N12" s="52"/>
      <c r="O12" s="60"/>
    </row>
    <row r="13" spans="2:15" s="43" customFormat="1" ht="22.5" customHeight="1" thickBot="1" x14ac:dyDescent="0.2">
      <c r="B13" s="218"/>
      <c r="C13" s="208"/>
      <c r="D13" s="53">
        <f>N13</f>
        <v>0</v>
      </c>
      <c r="E13" s="20" t="s">
        <v>19</v>
      </c>
      <c r="F13" s="255">
        <v>0</v>
      </c>
      <c r="G13" s="256"/>
      <c r="H13" s="14"/>
      <c r="I13" s="14"/>
      <c r="J13" s="14" t="s">
        <v>66</v>
      </c>
      <c r="K13" s="143">
        <v>1500</v>
      </c>
      <c r="L13" s="97" t="s">
        <v>6</v>
      </c>
      <c r="M13" s="97" t="s">
        <v>9</v>
      </c>
      <c r="N13" s="121">
        <f>F13*1500</f>
        <v>0</v>
      </c>
      <c r="O13" s="60"/>
    </row>
    <row r="14" spans="2:15" s="64" customFormat="1" ht="4.5" customHeight="1" x14ac:dyDescent="0.15">
      <c r="B14" s="219"/>
      <c r="C14" s="232"/>
      <c r="D14" s="29"/>
      <c r="E14" s="27"/>
      <c r="F14" s="98"/>
      <c r="G14" s="98"/>
      <c r="H14" s="27"/>
      <c r="I14" s="27"/>
      <c r="J14" s="27"/>
      <c r="K14" s="107"/>
      <c r="L14" s="26"/>
      <c r="M14" s="26"/>
      <c r="N14" s="71"/>
      <c r="O14" s="144"/>
    </row>
    <row r="15" spans="2:15" s="43" customFormat="1" ht="18" customHeight="1" thickBot="1" x14ac:dyDescent="0.2">
      <c r="B15" s="247" t="s">
        <v>32</v>
      </c>
      <c r="C15" s="233" t="s">
        <v>17</v>
      </c>
      <c r="D15" s="24" t="s">
        <v>6</v>
      </c>
      <c r="E15" s="14"/>
      <c r="F15" s="14" t="s">
        <v>67</v>
      </c>
      <c r="G15" s="14"/>
      <c r="H15" s="14"/>
      <c r="I15" s="14"/>
      <c r="J15" s="14"/>
      <c r="K15" s="14"/>
      <c r="L15" s="14"/>
      <c r="M15" s="14"/>
      <c r="N15" s="62"/>
    </row>
    <row r="16" spans="2:15" s="43" customFormat="1" ht="24.75" customHeight="1" thickBot="1" x14ac:dyDescent="0.2">
      <c r="B16" s="248"/>
      <c r="C16" s="208"/>
      <c r="D16" s="24">
        <f>N16</f>
        <v>0</v>
      </c>
      <c r="E16" s="145" t="s">
        <v>19</v>
      </c>
      <c r="F16" s="255">
        <v>0</v>
      </c>
      <c r="G16" s="256"/>
      <c r="H16" s="146"/>
      <c r="I16" s="14"/>
      <c r="J16" s="14" t="s">
        <v>66</v>
      </c>
      <c r="K16" s="122">
        <v>1000</v>
      </c>
      <c r="L16" s="97" t="s">
        <v>6</v>
      </c>
      <c r="M16" s="97" t="s">
        <v>9</v>
      </c>
      <c r="N16" s="121">
        <f>F16*1000</f>
        <v>0</v>
      </c>
    </row>
    <row r="17" spans="2:14" s="64" customFormat="1" ht="5.25" customHeight="1" x14ac:dyDescent="0.15">
      <c r="B17" s="249"/>
      <c r="C17" s="232"/>
      <c r="D17" s="29"/>
      <c r="E17" s="123"/>
      <c r="F17" s="98"/>
      <c r="G17" s="98"/>
      <c r="H17" s="27"/>
      <c r="I17" s="27"/>
      <c r="J17" s="27"/>
      <c r="K17" s="103"/>
      <c r="L17" s="26"/>
      <c r="M17" s="26"/>
      <c r="N17" s="71"/>
    </row>
    <row r="18" spans="2:14" s="43" customFormat="1" ht="14.1" customHeight="1" x14ac:dyDescent="0.15">
      <c r="B18" s="217" t="s">
        <v>55</v>
      </c>
      <c r="C18" s="233" t="s">
        <v>27</v>
      </c>
      <c r="D18" s="24" t="s">
        <v>6</v>
      </c>
      <c r="E18" s="14"/>
      <c r="F18" s="68"/>
      <c r="G18" s="69"/>
      <c r="H18" s="64"/>
      <c r="I18" s="64"/>
      <c r="J18" s="64"/>
      <c r="K18" s="70"/>
      <c r="L18" s="69"/>
      <c r="M18" s="69"/>
      <c r="N18" s="15"/>
    </row>
    <row r="19" spans="2:14" s="43" customFormat="1" ht="25.5" customHeight="1" x14ac:dyDescent="0.15">
      <c r="B19" s="218"/>
      <c r="C19" s="208"/>
      <c r="D19" s="24">
        <f>N19</f>
        <v>0</v>
      </c>
      <c r="E19" s="14" t="s">
        <v>19</v>
      </c>
      <c r="F19" s="14" t="s">
        <v>54</v>
      </c>
      <c r="G19" s="209">
        <f>D13+D16</f>
        <v>0</v>
      </c>
      <c r="H19" s="210"/>
      <c r="I19" s="210"/>
      <c r="J19" s="211"/>
      <c r="K19" s="49" t="s">
        <v>29</v>
      </c>
      <c r="L19" s="77">
        <v>0.2</v>
      </c>
      <c r="M19" s="14" t="s">
        <v>9</v>
      </c>
      <c r="N19" s="120">
        <f>G19*L19</f>
        <v>0</v>
      </c>
    </row>
    <row r="20" spans="2:14" s="64" customFormat="1" ht="4.5" customHeight="1" x14ac:dyDescent="0.15">
      <c r="B20" s="219"/>
      <c r="C20" s="232"/>
      <c r="D20" s="29"/>
      <c r="E20" s="27"/>
      <c r="F20" s="27"/>
      <c r="G20" s="110"/>
      <c r="H20" s="100"/>
      <c r="I20" s="100"/>
      <c r="J20" s="100"/>
      <c r="K20" s="100"/>
      <c r="L20" s="105"/>
      <c r="M20" s="27"/>
      <c r="N20" s="93"/>
    </row>
    <row r="21" spans="2:14" s="43" customFormat="1" ht="27" customHeight="1" x14ac:dyDescent="0.15">
      <c r="B21" s="112">
        <v>2</v>
      </c>
      <c r="C21" s="118" t="s">
        <v>87</v>
      </c>
      <c r="D21" s="109">
        <f>D23</f>
        <v>0</v>
      </c>
      <c r="E21" s="27" t="s">
        <v>111</v>
      </c>
      <c r="F21" s="27"/>
      <c r="G21" s="27"/>
      <c r="H21" s="27"/>
      <c r="I21" s="27"/>
      <c r="J21" s="27"/>
      <c r="K21" s="27"/>
      <c r="L21" s="27"/>
      <c r="M21" s="27"/>
      <c r="N21" s="28"/>
    </row>
    <row r="22" spans="2:14" s="43" customFormat="1" ht="14.1" customHeight="1" x14ac:dyDescent="0.15">
      <c r="B22" s="217" t="s">
        <v>56</v>
      </c>
      <c r="C22" s="214" t="s">
        <v>87</v>
      </c>
      <c r="D22" s="39" t="s">
        <v>6</v>
      </c>
      <c r="E22" s="14"/>
      <c r="F22" s="14"/>
      <c r="G22" s="14"/>
      <c r="H22" s="14"/>
      <c r="I22" s="14"/>
      <c r="J22" s="14"/>
      <c r="K22" s="14"/>
      <c r="L22" s="14"/>
      <c r="M22" s="14"/>
      <c r="N22" s="15"/>
    </row>
    <row r="23" spans="2:14" s="43" customFormat="1" ht="24.75" customHeight="1" x14ac:dyDescent="0.15">
      <c r="B23" s="218"/>
      <c r="C23" s="215"/>
      <c r="D23" s="24">
        <f>N23</f>
        <v>0</v>
      </c>
      <c r="E23" s="14" t="s">
        <v>19</v>
      </c>
      <c r="F23" s="14" t="s">
        <v>57</v>
      </c>
      <c r="G23" s="209">
        <f>D11</f>
        <v>0</v>
      </c>
      <c r="H23" s="210"/>
      <c r="I23" s="210"/>
      <c r="J23" s="211"/>
      <c r="K23" s="49" t="s">
        <v>81</v>
      </c>
      <c r="L23" s="77">
        <v>0.3</v>
      </c>
      <c r="M23" s="14" t="s">
        <v>9</v>
      </c>
      <c r="N23" s="120">
        <f>ROUNDDOWN(D11*L23,0)</f>
        <v>0</v>
      </c>
    </row>
    <row r="24" spans="2:14" s="64" customFormat="1" ht="4.5" customHeight="1" x14ac:dyDescent="0.15">
      <c r="B24" s="219"/>
      <c r="C24" s="216"/>
      <c r="D24" s="29"/>
      <c r="E24" s="27"/>
      <c r="F24" s="27"/>
      <c r="G24" s="110"/>
      <c r="H24" s="100"/>
      <c r="I24" s="100"/>
      <c r="J24" s="100"/>
      <c r="K24" s="27"/>
      <c r="L24" s="105"/>
      <c r="M24" s="27"/>
      <c r="N24" s="93"/>
    </row>
    <row r="25" spans="2:14" s="64" customFormat="1" ht="22.5" customHeight="1" x14ac:dyDescent="0.15">
      <c r="B25" s="101">
        <v>3</v>
      </c>
      <c r="C25" s="22" t="s">
        <v>24</v>
      </c>
      <c r="D25" s="36">
        <f>D27</f>
        <v>0</v>
      </c>
      <c r="E25" s="22" t="s">
        <v>112</v>
      </c>
      <c r="F25" s="22"/>
      <c r="G25" s="22"/>
      <c r="H25" s="22"/>
      <c r="I25" s="22"/>
      <c r="J25" s="22"/>
      <c r="K25" s="22"/>
      <c r="L25" s="22"/>
      <c r="M25" s="22"/>
      <c r="N25" s="58"/>
    </row>
    <row r="26" spans="2:14" s="43" customFormat="1" ht="18" customHeight="1" x14ac:dyDescent="0.15">
      <c r="B26" s="217" t="s">
        <v>124</v>
      </c>
      <c r="C26" s="233" t="s">
        <v>158</v>
      </c>
      <c r="D26" s="30" t="s">
        <v>6</v>
      </c>
      <c r="E26" s="14"/>
      <c r="F26" s="14"/>
      <c r="G26" s="14"/>
      <c r="H26" s="14"/>
      <c r="I26" s="14"/>
      <c r="J26" s="14"/>
      <c r="K26" s="14"/>
      <c r="L26" s="14"/>
      <c r="M26" s="14"/>
      <c r="N26" s="15"/>
    </row>
    <row r="27" spans="2:14" s="43" customFormat="1" ht="23.25" customHeight="1" x14ac:dyDescent="0.15">
      <c r="B27" s="218"/>
      <c r="C27" s="208"/>
      <c r="D27" s="30">
        <f>N27</f>
        <v>0</v>
      </c>
      <c r="E27" s="14" t="s">
        <v>104</v>
      </c>
      <c r="F27" s="14" t="s">
        <v>108</v>
      </c>
      <c r="G27" s="209">
        <f>D11+D21</f>
        <v>0</v>
      </c>
      <c r="H27" s="210"/>
      <c r="I27" s="210"/>
      <c r="J27" s="211"/>
      <c r="K27" s="49" t="s">
        <v>113</v>
      </c>
      <c r="L27" s="77">
        <v>0.1</v>
      </c>
      <c r="M27" s="14" t="s">
        <v>103</v>
      </c>
      <c r="N27" s="15">
        <f>ROUNDDOWN(G27*L27,0)</f>
        <v>0</v>
      </c>
    </row>
    <row r="28" spans="2:14" s="43" customFormat="1" ht="3.75" customHeight="1" x14ac:dyDescent="0.15">
      <c r="B28" s="219"/>
      <c r="C28" s="232"/>
      <c r="D28" s="41"/>
      <c r="E28" s="27"/>
      <c r="F28" s="27"/>
      <c r="G28" s="27"/>
      <c r="H28" s="27"/>
      <c r="I28" s="27"/>
      <c r="J28" s="27"/>
      <c r="K28" s="27"/>
      <c r="L28" s="27"/>
      <c r="M28" s="27"/>
      <c r="N28" s="28"/>
    </row>
    <row r="29" spans="2:14" s="43" customFormat="1" ht="32.1" customHeight="1" x14ac:dyDescent="0.15">
      <c r="B29" s="25" t="s">
        <v>7</v>
      </c>
      <c r="C29" s="28"/>
      <c r="D29" s="41">
        <f>D11+D21+D25</f>
        <v>0</v>
      </c>
      <c r="E29" s="27"/>
      <c r="F29" s="27"/>
      <c r="G29" s="27"/>
      <c r="H29" s="27"/>
      <c r="I29" s="27"/>
      <c r="J29" s="27"/>
      <c r="K29" s="27"/>
      <c r="L29" s="27"/>
      <c r="M29" s="27"/>
      <c r="N29" s="28"/>
    </row>
    <row r="30" spans="2:14" ht="24" customHeight="1" thickBot="1" x14ac:dyDescent="0.2">
      <c r="C30" s="3"/>
      <c r="D30" s="4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2:14" ht="24" customHeight="1" thickBot="1" x14ac:dyDescent="0.2">
      <c r="C31" s="46"/>
      <c r="D31" s="78" t="s">
        <v>82</v>
      </c>
      <c r="E31" s="3"/>
      <c r="F31" s="3"/>
      <c r="G31" s="3"/>
      <c r="H31" s="3"/>
      <c r="I31" s="3"/>
      <c r="J31" s="3"/>
      <c r="K31" s="3"/>
      <c r="L31" s="3"/>
      <c r="M31" s="3"/>
      <c r="N31" s="166"/>
    </row>
    <row r="32" spans="2:14" ht="24" customHeight="1" x14ac:dyDescent="0.15">
      <c r="C32" s="43"/>
      <c r="D32" s="44"/>
      <c r="E32" s="43"/>
      <c r="F32" s="43"/>
      <c r="G32" s="43"/>
      <c r="H32" s="45"/>
      <c r="I32" s="43"/>
      <c r="J32" s="43"/>
      <c r="K32" s="43"/>
      <c r="L32" s="43"/>
      <c r="M32" s="43"/>
      <c r="N32" s="3"/>
    </row>
  </sheetData>
  <sheetProtection sheet="1" scenarios="1" formatCells="0"/>
  <mergeCells count="24">
    <mergeCell ref="C7:C8"/>
    <mergeCell ref="D7:D8"/>
    <mergeCell ref="E7:N8"/>
    <mergeCell ref="F13:G13"/>
    <mergeCell ref="B12:B14"/>
    <mergeCell ref="C12:C14"/>
    <mergeCell ref="B2:K2"/>
    <mergeCell ref="B3:N3"/>
    <mergeCell ref="B4:N4"/>
    <mergeCell ref="B5:N5"/>
    <mergeCell ref="M1:N1"/>
    <mergeCell ref="L2:N2"/>
    <mergeCell ref="B26:B28"/>
    <mergeCell ref="G27:J27"/>
    <mergeCell ref="G23:J23"/>
    <mergeCell ref="F16:G16"/>
    <mergeCell ref="G19:J19"/>
    <mergeCell ref="B22:B24"/>
    <mergeCell ref="C22:C24"/>
    <mergeCell ref="C26:C28"/>
    <mergeCell ref="B18:B20"/>
    <mergeCell ref="C18:C20"/>
    <mergeCell ref="B15:B17"/>
    <mergeCell ref="C15:C17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portrait" r:id="rId1"/>
  <headerFooter>
    <oddHeader>&amp;R&amp;"Times New Roman,標準"SOP No. HA000117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8"/>
  <sheetViews>
    <sheetView view="pageBreakPreview" zoomScaleNormal="100" zoomScaleSheetLayoutView="100" workbookViewId="0">
      <selection activeCell="L25" sqref="L25"/>
    </sheetView>
  </sheetViews>
  <sheetFormatPr defaultColWidth="8.875" defaultRowHeight="24" customHeight="1" x14ac:dyDescent="0.15"/>
  <cols>
    <col min="1" max="1" width="1.875" style="1" customWidth="1"/>
    <col min="2" max="2" width="3.5" style="42" customWidth="1"/>
    <col min="3" max="3" width="13.5" style="1" customWidth="1"/>
    <col min="4" max="4" width="11.25" style="6" customWidth="1"/>
    <col min="5" max="5" width="1.75" style="1" customWidth="1"/>
    <col min="6" max="6" width="7.5" style="1" customWidth="1"/>
    <col min="7" max="7" width="3.5" style="1" customWidth="1"/>
    <col min="8" max="8" width="3.5" style="2" customWidth="1"/>
    <col min="9" max="9" width="2.5" style="1" customWidth="1"/>
    <col min="10" max="10" width="3.125" style="1" customWidth="1"/>
    <col min="11" max="11" width="9.875" style="1" customWidth="1"/>
    <col min="12" max="12" width="9.5" style="1" customWidth="1"/>
    <col min="13" max="13" width="3.5" style="1" customWidth="1"/>
    <col min="14" max="14" width="13.5" style="7" customWidth="1"/>
    <col min="15" max="15" width="2" style="1" customWidth="1"/>
    <col min="16" max="16384" width="8.875" style="1"/>
  </cols>
  <sheetData>
    <row r="1" spans="2:15" ht="18.75" customHeight="1" x14ac:dyDescent="0.15">
      <c r="B1" s="3" t="s">
        <v>58</v>
      </c>
      <c r="C1" s="3"/>
      <c r="D1" s="3"/>
      <c r="E1" s="3"/>
      <c r="F1" s="3"/>
      <c r="G1" s="3"/>
      <c r="H1" s="3"/>
      <c r="I1" s="3"/>
      <c r="J1" s="3"/>
      <c r="K1" s="3"/>
      <c r="L1" s="187" t="s">
        <v>30</v>
      </c>
      <c r="M1" s="250"/>
      <c r="N1" s="251"/>
    </row>
    <row r="2" spans="2:15" ht="18.75" customHeight="1" x14ac:dyDescent="0.15">
      <c r="B2" s="234"/>
      <c r="C2" s="234"/>
      <c r="D2" s="234"/>
      <c r="E2" s="234"/>
      <c r="F2" s="234"/>
      <c r="G2" s="234"/>
      <c r="H2" s="234"/>
      <c r="I2" s="234"/>
      <c r="J2" s="234"/>
      <c r="K2" s="235"/>
      <c r="L2" s="282" t="s">
        <v>59</v>
      </c>
      <c r="M2" s="283"/>
      <c r="N2" s="284"/>
    </row>
    <row r="3" spans="2:15" ht="32.25" customHeight="1" x14ac:dyDescent="0.15">
      <c r="B3" s="236" t="s">
        <v>169</v>
      </c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</row>
    <row r="4" spans="2:15" ht="24.75" customHeight="1" x14ac:dyDescent="0.15">
      <c r="B4" s="237" t="s">
        <v>11</v>
      </c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</row>
    <row r="5" spans="2:15" ht="40.5" customHeight="1" x14ac:dyDescent="0.15">
      <c r="B5" s="237" t="s">
        <v>10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"/>
    </row>
    <row r="6" spans="2:15" ht="11.25" customHeight="1" x14ac:dyDescent="0.15">
      <c r="B6" s="5"/>
      <c r="C6" s="5"/>
      <c r="E6" s="7"/>
      <c r="F6" s="7"/>
      <c r="G6" s="7"/>
      <c r="H6" s="7"/>
      <c r="I6" s="7"/>
      <c r="J6" s="7"/>
      <c r="K6" s="7"/>
      <c r="L6" s="7"/>
      <c r="M6" s="7"/>
    </row>
    <row r="7" spans="2:15" s="43" customFormat="1" ht="15" customHeight="1" x14ac:dyDescent="0.15">
      <c r="B7" s="163" t="s">
        <v>0</v>
      </c>
      <c r="C7" s="217" t="s">
        <v>1</v>
      </c>
      <c r="D7" s="221" t="s">
        <v>2</v>
      </c>
      <c r="E7" s="223" t="s">
        <v>3</v>
      </c>
      <c r="F7" s="224"/>
      <c r="G7" s="224"/>
      <c r="H7" s="224"/>
      <c r="I7" s="224"/>
      <c r="J7" s="224"/>
      <c r="K7" s="224"/>
      <c r="L7" s="224"/>
      <c r="M7" s="224"/>
      <c r="N7" s="225"/>
    </row>
    <row r="8" spans="2:15" s="43" customFormat="1" ht="15" customHeight="1" thickBot="1" x14ac:dyDescent="0.2">
      <c r="B8" s="164" t="s">
        <v>4</v>
      </c>
      <c r="C8" s="220"/>
      <c r="D8" s="222"/>
      <c r="E8" s="226"/>
      <c r="F8" s="227"/>
      <c r="G8" s="227"/>
      <c r="H8" s="227"/>
      <c r="I8" s="227"/>
      <c r="J8" s="227"/>
      <c r="K8" s="227"/>
      <c r="L8" s="227"/>
      <c r="M8" s="227"/>
      <c r="N8" s="228"/>
    </row>
    <row r="9" spans="2:15" s="43" customFormat="1" ht="1.5" hidden="1" customHeight="1" x14ac:dyDescent="0.15">
      <c r="B9" s="55"/>
      <c r="C9" s="8"/>
      <c r="D9" s="9"/>
      <c r="E9" s="10"/>
      <c r="F9" s="10"/>
      <c r="G9" s="10"/>
      <c r="H9" s="10"/>
      <c r="I9" s="10"/>
      <c r="J9" s="10"/>
      <c r="K9" s="10"/>
      <c r="L9" s="10"/>
      <c r="M9" s="10"/>
      <c r="N9" s="11"/>
    </row>
    <row r="10" spans="2:15" s="43" customFormat="1" ht="26.25" hidden="1" customHeight="1" x14ac:dyDescent="0.15">
      <c r="B10" s="56"/>
      <c r="C10" s="12"/>
      <c r="D10" s="13"/>
      <c r="E10" s="14"/>
      <c r="F10" s="14"/>
      <c r="G10" s="14"/>
      <c r="H10" s="14"/>
      <c r="I10" s="14"/>
      <c r="J10" s="14"/>
      <c r="K10" s="14"/>
      <c r="L10" s="14"/>
      <c r="M10" s="14"/>
      <c r="N10" s="15"/>
    </row>
    <row r="11" spans="2:15" s="43" customFormat="1" ht="27" customHeight="1" thickTop="1" x14ac:dyDescent="0.15">
      <c r="B11" s="57">
        <v>1</v>
      </c>
      <c r="C11" s="22" t="s">
        <v>5</v>
      </c>
      <c r="D11" s="36">
        <f>D13+D16+D19+D22+D25</f>
        <v>888000</v>
      </c>
      <c r="E11" s="22" t="s">
        <v>69</v>
      </c>
      <c r="F11" s="22"/>
      <c r="G11" s="22"/>
      <c r="H11" s="22"/>
      <c r="I11" s="22"/>
      <c r="J11" s="22"/>
      <c r="K11" s="22"/>
      <c r="L11" s="22"/>
      <c r="M11" s="22"/>
      <c r="N11" s="58"/>
    </row>
    <row r="12" spans="2:15" s="43" customFormat="1" ht="15" customHeight="1" thickBot="1" x14ac:dyDescent="0.2">
      <c r="B12" s="217" t="s">
        <v>31</v>
      </c>
      <c r="C12" s="233" t="s">
        <v>46</v>
      </c>
      <c r="D12" s="53" t="s">
        <v>6</v>
      </c>
      <c r="E12" s="40"/>
      <c r="F12" s="50" t="s">
        <v>68</v>
      </c>
      <c r="G12" s="50"/>
      <c r="H12" s="31"/>
      <c r="I12" s="31"/>
      <c r="J12" s="31"/>
      <c r="K12" s="31"/>
      <c r="L12" s="31"/>
      <c r="M12" s="51"/>
      <c r="N12" s="52"/>
      <c r="O12" s="60"/>
    </row>
    <row r="13" spans="2:15" s="43" customFormat="1" ht="22.5" customHeight="1" thickBot="1" x14ac:dyDescent="0.2">
      <c r="B13" s="218"/>
      <c r="C13" s="208"/>
      <c r="D13" s="53">
        <f>N13</f>
        <v>400000</v>
      </c>
      <c r="E13" s="20" t="s">
        <v>19</v>
      </c>
      <c r="F13" s="255">
        <v>50</v>
      </c>
      <c r="G13" s="256"/>
      <c r="H13" s="14"/>
      <c r="I13" s="14"/>
      <c r="J13" s="14" t="s">
        <v>114</v>
      </c>
      <c r="K13" s="122">
        <v>8000</v>
      </c>
      <c r="L13" s="97" t="s">
        <v>6</v>
      </c>
      <c r="M13" s="97" t="s">
        <v>103</v>
      </c>
      <c r="N13" s="121">
        <f>F13*8000</f>
        <v>400000</v>
      </c>
      <c r="O13" s="60"/>
    </row>
    <row r="14" spans="2:15" s="64" customFormat="1" ht="6.75" customHeight="1" x14ac:dyDescent="0.15">
      <c r="B14" s="219"/>
      <c r="C14" s="232"/>
      <c r="D14" s="29"/>
      <c r="E14" s="27"/>
      <c r="F14" s="98"/>
      <c r="G14" s="98"/>
      <c r="H14" s="27"/>
      <c r="I14" s="27"/>
      <c r="J14" s="27"/>
      <c r="K14" s="103"/>
      <c r="L14" s="26"/>
      <c r="M14" s="26"/>
      <c r="N14" s="71"/>
      <c r="O14" s="144"/>
    </row>
    <row r="15" spans="2:15" s="43" customFormat="1" ht="18" customHeight="1" thickBot="1" x14ac:dyDescent="0.2">
      <c r="B15" s="247" t="s">
        <v>32</v>
      </c>
      <c r="C15" s="233" t="s">
        <v>17</v>
      </c>
      <c r="D15" s="24" t="s">
        <v>6</v>
      </c>
      <c r="E15" s="14"/>
      <c r="F15" s="14" t="s">
        <v>68</v>
      </c>
      <c r="G15" s="14"/>
      <c r="H15" s="14"/>
      <c r="I15" s="14"/>
      <c r="J15" s="14"/>
      <c r="K15" s="14"/>
      <c r="L15" s="14"/>
      <c r="M15" s="14"/>
      <c r="N15" s="62"/>
    </row>
    <row r="16" spans="2:15" s="43" customFormat="1" ht="21" customHeight="1" thickBot="1" x14ac:dyDescent="0.2">
      <c r="B16" s="248"/>
      <c r="C16" s="208"/>
      <c r="D16" s="24">
        <f>N16</f>
        <v>250000</v>
      </c>
      <c r="E16" s="63" t="s">
        <v>19</v>
      </c>
      <c r="F16" s="255">
        <v>50</v>
      </c>
      <c r="G16" s="256"/>
      <c r="H16" s="14"/>
      <c r="I16" s="14"/>
      <c r="J16" s="14" t="s">
        <v>115</v>
      </c>
      <c r="K16" s="143">
        <v>5000</v>
      </c>
      <c r="L16" s="97" t="s">
        <v>6</v>
      </c>
      <c r="M16" s="97" t="s">
        <v>9</v>
      </c>
      <c r="N16" s="121">
        <f>F16*5000</f>
        <v>250000</v>
      </c>
    </row>
    <row r="17" spans="2:15" s="64" customFormat="1" ht="6" customHeight="1" x14ac:dyDescent="0.15">
      <c r="B17" s="249"/>
      <c r="C17" s="232"/>
      <c r="D17" s="29"/>
      <c r="E17" s="123"/>
      <c r="F17" s="98"/>
      <c r="G17" s="98"/>
      <c r="H17" s="27"/>
      <c r="I17" s="27"/>
      <c r="J17" s="27"/>
      <c r="K17" s="107"/>
      <c r="L17" s="26"/>
      <c r="M17" s="26"/>
      <c r="N17" s="71"/>
    </row>
    <row r="18" spans="2:15" s="43" customFormat="1" ht="27" customHeight="1" thickBot="1" x14ac:dyDescent="0.2">
      <c r="B18" s="217" t="s">
        <v>116</v>
      </c>
      <c r="C18" s="233" t="s">
        <v>23</v>
      </c>
      <c r="D18" s="24" t="s">
        <v>6</v>
      </c>
      <c r="E18" s="14" t="s">
        <v>19</v>
      </c>
      <c r="F18" s="95" t="s">
        <v>45</v>
      </c>
      <c r="G18" s="14"/>
      <c r="H18" s="64"/>
      <c r="I18" s="14"/>
      <c r="J18" s="14"/>
      <c r="K18" s="14"/>
      <c r="L18" s="14"/>
      <c r="M18" s="14"/>
      <c r="N18" s="47">
        <v>40000</v>
      </c>
      <c r="O18" s="60"/>
    </row>
    <row r="19" spans="2:15" s="43" customFormat="1" ht="21.75" customHeight="1" thickBot="1" x14ac:dyDescent="0.2">
      <c r="B19" s="218"/>
      <c r="C19" s="208"/>
      <c r="D19" s="24">
        <f>N19+N18</f>
        <v>40000</v>
      </c>
      <c r="E19" s="14" t="s">
        <v>19</v>
      </c>
      <c r="F19" s="69" t="s">
        <v>24</v>
      </c>
      <c r="G19" s="14"/>
      <c r="H19" s="64"/>
      <c r="I19" s="14"/>
      <c r="J19" s="14"/>
      <c r="K19" s="14"/>
      <c r="L19" s="14"/>
      <c r="M19" s="64"/>
      <c r="N19" s="201"/>
    </row>
    <row r="20" spans="2:15" s="64" customFormat="1" ht="4.5" customHeight="1" x14ac:dyDescent="0.15">
      <c r="B20" s="219"/>
      <c r="C20" s="232"/>
      <c r="D20" s="29"/>
      <c r="E20" s="27"/>
      <c r="F20" s="67"/>
      <c r="G20" s="27"/>
      <c r="H20" s="66"/>
      <c r="I20" s="27"/>
      <c r="J20" s="27"/>
      <c r="K20" s="27"/>
      <c r="L20" s="27"/>
      <c r="M20" s="66"/>
      <c r="N20" s="28"/>
    </row>
    <row r="21" spans="2:15" s="43" customFormat="1" ht="22.5" customHeight="1" thickBot="1" x14ac:dyDescent="0.2">
      <c r="B21" s="202" t="s">
        <v>117</v>
      </c>
      <c r="C21" s="279" t="s">
        <v>25</v>
      </c>
      <c r="D21" s="124" t="s">
        <v>6</v>
      </c>
      <c r="E21" s="116" t="s">
        <v>44</v>
      </c>
      <c r="F21" s="116" t="s">
        <v>45</v>
      </c>
      <c r="G21" s="125"/>
      <c r="H21" s="84"/>
      <c r="I21" s="116"/>
      <c r="J21" s="116"/>
      <c r="K21" s="116"/>
      <c r="L21" s="84"/>
      <c r="M21" s="116"/>
      <c r="N21" s="92">
        <v>50000</v>
      </c>
    </row>
    <row r="22" spans="2:15" s="43" customFormat="1" ht="21.75" customHeight="1" thickBot="1" x14ac:dyDescent="0.2">
      <c r="B22" s="203"/>
      <c r="C22" s="280"/>
      <c r="D22" s="124">
        <f>N21+N22</f>
        <v>50000</v>
      </c>
      <c r="E22" s="116" t="s">
        <v>19</v>
      </c>
      <c r="F22" s="116" t="s">
        <v>100</v>
      </c>
      <c r="G22" s="125"/>
      <c r="H22" s="84"/>
      <c r="I22" s="116"/>
      <c r="J22" s="116"/>
      <c r="K22" s="116"/>
      <c r="L22" s="116"/>
      <c r="M22" s="116"/>
      <c r="N22" s="201"/>
    </row>
    <row r="23" spans="2:15" s="64" customFormat="1" ht="4.5" customHeight="1" x14ac:dyDescent="0.15">
      <c r="B23" s="204"/>
      <c r="C23" s="281"/>
      <c r="D23" s="35"/>
      <c r="E23" s="33"/>
      <c r="F23" s="33"/>
      <c r="G23" s="75"/>
      <c r="H23" s="76"/>
      <c r="I23" s="33"/>
      <c r="J23" s="33"/>
      <c r="K23" s="33"/>
      <c r="L23" s="33"/>
      <c r="M23" s="33"/>
      <c r="N23" s="34"/>
    </row>
    <row r="24" spans="2:15" s="43" customFormat="1" ht="14.1" customHeight="1" x14ac:dyDescent="0.15">
      <c r="B24" s="217" t="s">
        <v>118</v>
      </c>
      <c r="C24" s="233" t="s">
        <v>27</v>
      </c>
      <c r="D24" s="24" t="s">
        <v>6</v>
      </c>
      <c r="E24" s="14"/>
      <c r="F24" s="68"/>
      <c r="G24" s="69"/>
      <c r="H24" s="64"/>
      <c r="I24" s="64"/>
      <c r="J24" s="64"/>
      <c r="K24" s="70"/>
      <c r="L24" s="69"/>
      <c r="M24" s="69"/>
      <c r="N24" s="15"/>
    </row>
    <row r="25" spans="2:15" s="43" customFormat="1" ht="24.75" customHeight="1" x14ac:dyDescent="0.15">
      <c r="B25" s="218"/>
      <c r="C25" s="208"/>
      <c r="D25" s="24">
        <f>N25</f>
        <v>148000</v>
      </c>
      <c r="E25" s="14" t="s">
        <v>19</v>
      </c>
      <c r="F25" s="14" t="s">
        <v>51</v>
      </c>
      <c r="G25" s="209">
        <f>D13+D16+D19+D22</f>
        <v>740000</v>
      </c>
      <c r="H25" s="210"/>
      <c r="I25" s="210"/>
      <c r="J25" s="211"/>
      <c r="K25" s="49" t="s">
        <v>29</v>
      </c>
      <c r="L25" s="77">
        <v>0.2</v>
      </c>
      <c r="M25" s="14" t="s">
        <v>9</v>
      </c>
      <c r="N25" s="120">
        <f>G25*L25</f>
        <v>148000</v>
      </c>
    </row>
    <row r="26" spans="2:15" s="64" customFormat="1" ht="5.25" customHeight="1" x14ac:dyDescent="0.15">
      <c r="B26" s="219"/>
      <c r="C26" s="232"/>
      <c r="D26" s="29"/>
      <c r="E26" s="27"/>
      <c r="F26" s="27"/>
      <c r="G26" s="110"/>
      <c r="H26" s="100"/>
      <c r="I26" s="100"/>
      <c r="J26" s="100"/>
      <c r="K26" s="100"/>
      <c r="L26" s="105"/>
      <c r="M26" s="27"/>
      <c r="N26" s="93"/>
    </row>
    <row r="27" spans="2:15" s="43" customFormat="1" ht="27" customHeight="1" x14ac:dyDescent="0.15">
      <c r="B27" s="112">
        <v>2</v>
      </c>
      <c r="C27" s="118" t="s">
        <v>87</v>
      </c>
      <c r="D27" s="109">
        <f>D29</f>
        <v>266400</v>
      </c>
      <c r="E27" s="27" t="s">
        <v>122</v>
      </c>
      <c r="F27" s="27"/>
      <c r="G27" s="27"/>
      <c r="H27" s="27"/>
      <c r="I27" s="27"/>
      <c r="J27" s="27"/>
      <c r="K27" s="27"/>
      <c r="L27" s="27"/>
      <c r="M27" s="27"/>
      <c r="N27" s="28"/>
    </row>
    <row r="28" spans="2:15" s="43" customFormat="1" ht="14.1" customHeight="1" x14ac:dyDescent="0.15">
      <c r="B28" s="217" t="s">
        <v>119</v>
      </c>
      <c r="C28" s="214" t="s">
        <v>87</v>
      </c>
      <c r="D28" s="39" t="s">
        <v>6</v>
      </c>
      <c r="E28" s="14"/>
      <c r="F28" s="14"/>
      <c r="G28" s="14"/>
      <c r="H28" s="14"/>
      <c r="I28" s="14"/>
      <c r="J28" s="14"/>
      <c r="K28" s="14"/>
      <c r="L28" s="14"/>
      <c r="M28" s="14"/>
      <c r="N28" s="15"/>
    </row>
    <row r="29" spans="2:15" s="43" customFormat="1" ht="25.5" customHeight="1" x14ac:dyDescent="0.15">
      <c r="B29" s="218"/>
      <c r="C29" s="215"/>
      <c r="D29" s="24">
        <f>N29</f>
        <v>266400</v>
      </c>
      <c r="E29" s="14" t="s">
        <v>19</v>
      </c>
      <c r="F29" s="14" t="s">
        <v>120</v>
      </c>
      <c r="G29" s="209">
        <f>D11</f>
        <v>888000</v>
      </c>
      <c r="H29" s="210"/>
      <c r="I29" s="210"/>
      <c r="J29" s="211"/>
      <c r="K29" s="49" t="s">
        <v>18</v>
      </c>
      <c r="L29" s="77">
        <v>0.3</v>
      </c>
      <c r="M29" s="14" t="s">
        <v>9</v>
      </c>
      <c r="N29" s="120">
        <f>ROUNDDOWN(D11*L29,0)</f>
        <v>266400</v>
      </c>
    </row>
    <row r="30" spans="2:15" s="64" customFormat="1" ht="5.25" customHeight="1" x14ac:dyDescent="0.15">
      <c r="B30" s="218"/>
      <c r="C30" s="215"/>
      <c r="D30" s="24"/>
      <c r="E30" s="14"/>
      <c r="F30" s="14"/>
      <c r="G30" s="49"/>
      <c r="H30" s="49"/>
      <c r="I30" s="49"/>
      <c r="J30" s="49"/>
      <c r="K30" s="49"/>
      <c r="L30" s="99"/>
      <c r="M30" s="14"/>
      <c r="N30" s="120"/>
    </row>
    <row r="31" spans="2:15" s="64" customFormat="1" ht="22.5" customHeight="1" x14ac:dyDescent="0.15">
      <c r="B31" s="101">
        <v>3</v>
      </c>
      <c r="C31" s="22" t="s">
        <v>24</v>
      </c>
      <c r="D31" s="36">
        <f>D33</f>
        <v>115440</v>
      </c>
      <c r="E31" s="22" t="s">
        <v>123</v>
      </c>
      <c r="F31" s="22"/>
      <c r="G31" s="22"/>
      <c r="H31" s="22"/>
      <c r="I31" s="22"/>
      <c r="J31" s="22"/>
      <c r="K31" s="22"/>
      <c r="L31" s="22"/>
      <c r="M31" s="22"/>
      <c r="N31" s="58"/>
    </row>
    <row r="32" spans="2:15" s="43" customFormat="1" ht="18" customHeight="1" x14ac:dyDescent="0.15">
      <c r="B32" s="217" t="s">
        <v>26</v>
      </c>
      <c r="C32" s="233" t="s">
        <v>158</v>
      </c>
      <c r="D32" s="30" t="s">
        <v>6</v>
      </c>
      <c r="E32" s="14"/>
      <c r="F32" s="14"/>
      <c r="G32" s="14"/>
      <c r="H32" s="14"/>
      <c r="I32" s="14"/>
      <c r="J32" s="14"/>
      <c r="K32" s="14"/>
      <c r="L32" s="14"/>
      <c r="M32" s="14"/>
      <c r="N32" s="15"/>
    </row>
    <row r="33" spans="2:14" s="43" customFormat="1" ht="21.75" customHeight="1" x14ac:dyDescent="0.15">
      <c r="B33" s="218"/>
      <c r="C33" s="208"/>
      <c r="D33" s="30">
        <f>N33</f>
        <v>115440</v>
      </c>
      <c r="E33" s="14" t="s">
        <v>19</v>
      </c>
      <c r="F33" s="14" t="s">
        <v>121</v>
      </c>
      <c r="G33" s="209">
        <f>D11+D27</f>
        <v>1154400</v>
      </c>
      <c r="H33" s="210"/>
      <c r="I33" s="210"/>
      <c r="J33" s="211"/>
      <c r="K33" s="49" t="s">
        <v>18</v>
      </c>
      <c r="L33" s="77">
        <v>0.1</v>
      </c>
      <c r="M33" s="14" t="s">
        <v>9</v>
      </c>
      <c r="N33" s="120">
        <f>ROUNDDOWN(G33*L33,0)</f>
        <v>115440</v>
      </c>
    </row>
    <row r="34" spans="2:14" s="43" customFormat="1" ht="6" customHeight="1" x14ac:dyDescent="0.15">
      <c r="B34" s="219"/>
      <c r="C34" s="232"/>
      <c r="D34" s="41"/>
      <c r="E34" s="27"/>
      <c r="F34" s="27"/>
      <c r="G34" s="27"/>
      <c r="H34" s="27"/>
      <c r="I34" s="27"/>
      <c r="J34" s="27"/>
      <c r="K34" s="27"/>
      <c r="L34" s="27"/>
      <c r="M34" s="27"/>
      <c r="N34" s="28"/>
    </row>
    <row r="35" spans="2:14" s="43" customFormat="1" ht="32.1" customHeight="1" x14ac:dyDescent="0.15">
      <c r="B35" s="25" t="s">
        <v>7</v>
      </c>
      <c r="C35" s="28"/>
      <c r="D35" s="41">
        <f>D11+D27+D31</f>
        <v>1269840</v>
      </c>
      <c r="E35" s="27"/>
      <c r="F35" s="27"/>
      <c r="G35" s="27"/>
      <c r="H35" s="27"/>
      <c r="I35" s="27"/>
      <c r="J35" s="27"/>
      <c r="K35" s="27"/>
      <c r="L35" s="27"/>
      <c r="M35" s="27"/>
      <c r="N35" s="28"/>
    </row>
    <row r="36" spans="2:14" ht="24" customHeight="1" thickBot="1" x14ac:dyDescent="0.2">
      <c r="C36" s="3"/>
      <c r="D36" s="4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2:14" ht="24" customHeight="1" thickBot="1" x14ac:dyDescent="0.2">
      <c r="C37" s="46"/>
      <c r="D37" s="78" t="s">
        <v>48</v>
      </c>
      <c r="E37" s="3"/>
      <c r="F37" s="3"/>
      <c r="G37" s="3"/>
      <c r="H37" s="3"/>
      <c r="I37" s="3"/>
      <c r="J37" s="3"/>
      <c r="K37" s="3"/>
      <c r="L37" s="3"/>
      <c r="M37" s="3"/>
      <c r="N37" s="166"/>
    </row>
    <row r="38" spans="2:14" ht="24" customHeight="1" x14ac:dyDescent="0.15">
      <c r="C38" s="43"/>
      <c r="D38" s="44"/>
      <c r="E38" s="43"/>
      <c r="F38" s="43"/>
      <c r="G38" s="43"/>
      <c r="H38" s="45"/>
      <c r="I38" s="43"/>
      <c r="J38" s="43"/>
      <c r="K38" s="43"/>
      <c r="L38" s="43"/>
      <c r="M38" s="43"/>
      <c r="N38" s="3"/>
    </row>
  </sheetData>
  <sheetProtection sheet="1" scenarios="1" formatCells="0"/>
  <mergeCells count="28">
    <mergeCell ref="B2:K2"/>
    <mergeCell ref="B3:N3"/>
    <mergeCell ref="B4:N4"/>
    <mergeCell ref="B5:N5"/>
    <mergeCell ref="M1:N1"/>
    <mergeCell ref="L2:N2"/>
    <mergeCell ref="B24:B26"/>
    <mergeCell ref="C24:C26"/>
    <mergeCell ref="C7:C8"/>
    <mergeCell ref="D7:D8"/>
    <mergeCell ref="B32:B34"/>
    <mergeCell ref="B12:B14"/>
    <mergeCell ref="C12:C14"/>
    <mergeCell ref="B21:B23"/>
    <mergeCell ref="C21:C23"/>
    <mergeCell ref="B28:B30"/>
    <mergeCell ref="C28:C30"/>
    <mergeCell ref="B15:B17"/>
    <mergeCell ref="C15:C17"/>
    <mergeCell ref="B18:B20"/>
    <mergeCell ref="C32:C34"/>
    <mergeCell ref="C18:C20"/>
    <mergeCell ref="E7:N8"/>
    <mergeCell ref="G33:J33"/>
    <mergeCell ref="F16:G16"/>
    <mergeCell ref="G25:J25"/>
    <mergeCell ref="G29:J29"/>
    <mergeCell ref="F13:G13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portrait" r:id="rId1"/>
  <headerFooter>
    <oddHeader>&amp;R&amp;"Times New Roman,標準"SOP No. HA000117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7"/>
  <sheetViews>
    <sheetView view="pageBreakPreview" topLeftCell="A6" zoomScaleNormal="100" zoomScaleSheetLayoutView="100" workbookViewId="0">
      <selection activeCell="S3" sqref="S3"/>
    </sheetView>
  </sheetViews>
  <sheetFormatPr defaultColWidth="8.875" defaultRowHeight="24" customHeight="1" x14ac:dyDescent="0.15"/>
  <cols>
    <col min="1" max="1" width="1.875" style="1" customWidth="1"/>
    <col min="2" max="2" width="3.5" style="42" customWidth="1"/>
    <col min="3" max="3" width="13.5" style="1" customWidth="1"/>
    <col min="4" max="4" width="11.25" style="6" customWidth="1"/>
    <col min="5" max="5" width="1.75" style="1" customWidth="1"/>
    <col min="6" max="6" width="7.5" style="1" customWidth="1"/>
    <col min="7" max="7" width="3.5" style="1" customWidth="1"/>
    <col min="8" max="8" width="3.5" style="2" customWidth="1"/>
    <col min="9" max="9" width="2.5" style="1" customWidth="1"/>
    <col min="10" max="10" width="3.125" style="1" customWidth="1"/>
    <col min="11" max="11" width="9.875" style="1" customWidth="1"/>
    <col min="12" max="12" width="9.5" style="1" customWidth="1"/>
    <col min="13" max="13" width="3.5" style="1" customWidth="1"/>
    <col min="14" max="14" width="18.5" style="7" customWidth="1"/>
    <col min="15" max="15" width="3.25" style="1" customWidth="1"/>
    <col min="16" max="16384" width="8.875" style="1"/>
  </cols>
  <sheetData>
    <row r="1" spans="2:15" ht="18.75" customHeight="1" x14ac:dyDescent="0.15">
      <c r="B1" s="3" t="s">
        <v>129</v>
      </c>
      <c r="C1" s="3"/>
      <c r="D1" s="3"/>
      <c r="E1" s="3"/>
      <c r="F1" s="3"/>
      <c r="G1" s="3"/>
      <c r="H1" s="3"/>
      <c r="I1" s="3"/>
      <c r="J1" s="3"/>
      <c r="K1" s="3"/>
      <c r="L1" s="187" t="s">
        <v>30</v>
      </c>
      <c r="M1" s="250"/>
      <c r="N1" s="251"/>
    </row>
    <row r="2" spans="2:15" ht="18.75" customHeight="1" x14ac:dyDescent="0.15">
      <c r="B2" s="234"/>
      <c r="C2" s="234"/>
      <c r="D2" s="234"/>
      <c r="E2" s="234"/>
      <c r="F2" s="234"/>
      <c r="G2" s="234"/>
      <c r="H2" s="234"/>
      <c r="I2" s="234"/>
      <c r="J2" s="234"/>
      <c r="K2" s="235"/>
      <c r="L2" s="282" t="s">
        <v>155</v>
      </c>
      <c r="M2" s="283"/>
      <c r="N2" s="284"/>
    </row>
    <row r="3" spans="2:15" ht="32.25" customHeight="1" x14ac:dyDescent="0.15">
      <c r="B3" s="236" t="s">
        <v>49</v>
      </c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</row>
    <row r="4" spans="2:15" ht="24.75" customHeight="1" x14ac:dyDescent="0.15">
      <c r="B4" s="237" t="s">
        <v>11</v>
      </c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</row>
    <row r="5" spans="2:15" ht="40.5" customHeight="1" x14ac:dyDescent="0.15">
      <c r="B5" s="237" t="s">
        <v>10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"/>
    </row>
    <row r="6" spans="2:15" ht="11.25" customHeight="1" x14ac:dyDescent="0.15">
      <c r="B6" s="5"/>
      <c r="C6" s="5"/>
      <c r="E6" s="7"/>
      <c r="F6" s="7"/>
      <c r="G6" s="7"/>
      <c r="H6" s="7"/>
      <c r="I6" s="7"/>
      <c r="J6" s="7"/>
      <c r="K6" s="7"/>
      <c r="L6" s="7"/>
      <c r="M6" s="7"/>
    </row>
    <row r="7" spans="2:15" s="43" customFormat="1" ht="15" customHeight="1" x14ac:dyDescent="0.15">
      <c r="B7" s="163" t="s">
        <v>0</v>
      </c>
      <c r="C7" s="217" t="s">
        <v>1</v>
      </c>
      <c r="D7" s="221" t="s">
        <v>2</v>
      </c>
      <c r="E7" s="223" t="s">
        <v>3</v>
      </c>
      <c r="F7" s="224"/>
      <c r="G7" s="224"/>
      <c r="H7" s="224"/>
      <c r="I7" s="224"/>
      <c r="J7" s="224"/>
      <c r="K7" s="224"/>
      <c r="L7" s="224"/>
      <c r="M7" s="224"/>
      <c r="N7" s="225"/>
    </row>
    <row r="8" spans="2:15" s="43" customFormat="1" ht="15" customHeight="1" thickBot="1" x14ac:dyDescent="0.2">
      <c r="B8" s="164" t="s">
        <v>4</v>
      </c>
      <c r="C8" s="220"/>
      <c r="D8" s="222"/>
      <c r="E8" s="226"/>
      <c r="F8" s="227"/>
      <c r="G8" s="227"/>
      <c r="H8" s="227"/>
      <c r="I8" s="227"/>
      <c r="J8" s="227"/>
      <c r="K8" s="227"/>
      <c r="L8" s="227"/>
      <c r="M8" s="227"/>
      <c r="N8" s="228"/>
    </row>
    <row r="9" spans="2:15" s="43" customFormat="1" ht="1.5" hidden="1" customHeight="1" x14ac:dyDescent="0.15">
      <c r="B9" s="55"/>
      <c r="C9" s="8"/>
      <c r="D9" s="9"/>
      <c r="E9" s="10"/>
      <c r="F9" s="10"/>
      <c r="G9" s="10"/>
      <c r="H9" s="10"/>
      <c r="I9" s="10"/>
      <c r="J9" s="10"/>
      <c r="K9" s="10"/>
      <c r="L9" s="10"/>
      <c r="M9" s="10"/>
      <c r="N9" s="11"/>
    </row>
    <row r="10" spans="2:15" s="43" customFormat="1" ht="26.25" hidden="1" customHeight="1" x14ac:dyDescent="0.15">
      <c r="B10" s="56"/>
      <c r="C10" s="12"/>
      <c r="D10" s="13"/>
      <c r="E10" s="14"/>
      <c r="F10" s="14"/>
      <c r="G10" s="14"/>
      <c r="H10" s="14"/>
      <c r="I10" s="14"/>
      <c r="J10" s="14"/>
      <c r="K10" s="14"/>
      <c r="L10" s="14"/>
      <c r="M10" s="14"/>
      <c r="N10" s="15"/>
    </row>
    <row r="11" spans="2:15" s="43" customFormat="1" ht="27" customHeight="1" thickTop="1" x14ac:dyDescent="0.15">
      <c r="B11" s="149">
        <v>1</v>
      </c>
      <c r="C11" s="22" t="s">
        <v>5</v>
      </c>
      <c r="D11" s="36">
        <f>D13+D16+D19+D24+D27</f>
        <v>0</v>
      </c>
      <c r="E11" s="22" t="s">
        <v>165</v>
      </c>
      <c r="F11" s="22"/>
      <c r="G11" s="22"/>
      <c r="H11" s="22"/>
      <c r="I11" s="22"/>
      <c r="J11" s="22"/>
      <c r="K11" s="22"/>
      <c r="L11" s="22"/>
      <c r="M11" s="22"/>
      <c r="N11" s="58"/>
    </row>
    <row r="12" spans="2:15" s="43" customFormat="1" ht="15" customHeight="1" thickBot="1" x14ac:dyDescent="0.2">
      <c r="B12" s="217" t="s">
        <v>31</v>
      </c>
      <c r="C12" s="233" t="s">
        <v>46</v>
      </c>
      <c r="D12" s="53" t="s">
        <v>6</v>
      </c>
      <c r="E12" s="40"/>
      <c r="F12" s="50" t="s">
        <v>67</v>
      </c>
      <c r="G12" s="50"/>
      <c r="H12" s="31"/>
      <c r="I12" s="31"/>
      <c r="J12" s="31"/>
      <c r="K12" s="31"/>
      <c r="L12" s="31"/>
      <c r="M12" s="51"/>
      <c r="N12" s="52"/>
      <c r="O12" s="60"/>
    </row>
    <row r="13" spans="2:15" s="43" customFormat="1" ht="22.5" customHeight="1" thickBot="1" x14ac:dyDescent="0.2">
      <c r="B13" s="218"/>
      <c r="C13" s="208"/>
      <c r="D13" s="53">
        <f>N13</f>
        <v>0</v>
      </c>
      <c r="E13" s="20" t="s">
        <v>19</v>
      </c>
      <c r="F13" s="255"/>
      <c r="G13" s="256"/>
      <c r="H13" s="14"/>
      <c r="I13" s="14"/>
      <c r="J13" s="14" t="s">
        <v>18</v>
      </c>
      <c r="K13" s="122">
        <v>8000</v>
      </c>
      <c r="L13" s="180" t="s">
        <v>6</v>
      </c>
      <c r="M13" s="180" t="s">
        <v>9</v>
      </c>
      <c r="N13" s="121">
        <f>F13*K13</f>
        <v>0</v>
      </c>
      <c r="O13" s="60"/>
    </row>
    <row r="14" spans="2:15" s="43" customFormat="1" ht="3" customHeight="1" x14ac:dyDescent="0.15">
      <c r="B14" s="219"/>
      <c r="C14" s="232"/>
      <c r="D14" s="94"/>
      <c r="E14" s="25"/>
      <c r="F14" s="181"/>
      <c r="G14" s="181"/>
      <c r="H14" s="27"/>
      <c r="I14" s="27"/>
      <c r="J14" s="27"/>
      <c r="K14" s="103"/>
      <c r="L14" s="26"/>
      <c r="M14" s="26"/>
      <c r="N14" s="71"/>
      <c r="O14" s="131"/>
    </row>
    <row r="15" spans="2:15" s="43" customFormat="1" ht="18" customHeight="1" thickBot="1" x14ac:dyDescent="0.2">
      <c r="B15" s="247" t="s">
        <v>32</v>
      </c>
      <c r="C15" s="214" t="s">
        <v>127</v>
      </c>
      <c r="D15" s="24" t="s">
        <v>6</v>
      </c>
      <c r="E15" s="14"/>
      <c r="F15" s="14" t="s">
        <v>67</v>
      </c>
      <c r="G15" s="14"/>
      <c r="H15" s="14"/>
      <c r="I15" s="14"/>
      <c r="J15" s="14"/>
      <c r="K15" s="14"/>
      <c r="L15" s="14"/>
      <c r="M15" s="14"/>
      <c r="N15" s="62"/>
    </row>
    <row r="16" spans="2:15" s="43" customFormat="1" ht="24.75" customHeight="1" thickBot="1" x14ac:dyDescent="0.2">
      <c r="B16" s="248"/>
      <c r="C16" s="208"/>
      <c r="D16" s="24">
        <f>N16</f>
        <v>0</v>
      </c>
      <c r="E16" s="63" t="s">
        <v>19</v>
      </c>
      <c r="F16" s="255"/>
      <c r="G16" s="256"/>
      <c r="H16" s="14"/>
      <c r="I16" s="14"/>
      <c r="J16" s="14" t="s">
        <v>18</v>
      </c>
      <c r="K16" s="122">
        <v>1500</v>
      </c>
      <c r="L16" s="180" t="s">
        <v>6</v>
      </c>
      <c r="M16" s="180" t="s">
        <v>9</v>
      </c>
      <c r="N16" s="121">
        <f>F16*K16</f>
        <v>0</v>
      </c>
    </row>
    <row r="17" spans="2:15" s="64" customFormat="1" ht="3" customHeight="1" x14ac:dyDescent="0.15">
      <c r="B17" s="249"/>
      <c r="C17" s="208"/>
      <c r="D17" s="29"/>
      <c r="E17" s="123"/>
      <c r="F17" s="181"/>
      <c r="G17" s="181"/>
      <c r="H17" s="27"/>
      <c r="I17" s="27"/>
      <c r="J17" s="27"/>
      <c r="K17" s="103"/>
      <c r="L17" s="26"/>
      <c r="M17" s="26"/>
      <c r="N17" s="71"/>
    </row>
    <row r="18" spans="2:15" s="43" customFormat="1" ht="21" customHeight="1" thickBot="1" x14ac:dyDescent="0.2">
      <c r="B18" s="247" t="s">
        <v>21</v>
      </c>
      <c r="C18" s="205" t="s">
        <v>47</v>
      </c>
      <c r="D18" s="30" t="s">
        <v>6</v>
      </c>
      <c r="E18" s="20"/>
      <c r="F18" s="14" t="s">
        <v>68</v>
      </c>
      <c r="G18" s="14"/>
      <c r="H18" s="285" t="s">
        <v>149</v>
      </c>
      <c r="I18" s="285"/>
      <c r="J18" s="285"/>
      <c r="K18" s="285"/>
      <c r="L18" s="285"/>
      <c r="M18" s="285"/>
      <c r="N18" s="286"/>
    </row>
    <row r="19" spans="2:15" s="43" customFormat="1" ht="24" customHeight="1" thickBot="1" x14ac:dyDescent="0.2">
      <c r="B19" s="248"/>
      <c r="C19" s="206"/>
      <c r="D19" s="132">
        <f>N19+N21</f>
        <v>0</v>
      </c>
      <c r="E19" s="96" t="s">
        <v>19</v>
      </c>
      <c r="F19" s="257"/>
      <c r="G19" s="258"/>
      <c r="H19" s="64"/>
      <c r="I19" s="64"/>
      <c r="J19" s="64" t="s">
        <v>18</v>
      </c>
      <c r="K19" s="133">
        <v>1500</v>
      </c>
      <c r="L19" s="64" t="s">
        <v>6</v>
      </c>
      <c r="M19" s="116" t="s">
        <v>9</v>
      </c>
      <c r="N19" s="92">
        <f>F19*K19</f>
        <v>0</v>
      </c>
    </row>
    <row r="20" spans="2:15" s="64" customFormat="1" ht="3" customHeight="1" x14ac:dyDescent="0.15">
      <c r="B20" s="248"/>
      <c r="C20" s="206"/>
      <c r="D20" s="132"/>
      <c r="F20" s="156"/>
      <c r="G20" s="156"/>
      <c r="K20" s="133"/>
      <c r="M20" s="116"/>
      <c r="N20" s="92"/>
    </row>
    <row r="21" spans="2:15" s="43" customFormat="1" ht="24.75" customHeight="1" x14ac:dyDescent="0.15">
      <c r="B21" s="248"/>
      <c r="C21" s="206"/>
      <c r="D21" s="124"/>
      <c r="E21" s="116" t="s">
        <v>19</v>
      </c>
      <c r="F21" s="116" t="s">
        <v>151</v>
      </c>
      <c r="G21" s="161"/>
      <c r="H21" s="162"/>
      <c r="I21" s="160"/>
      <c r="J21" s="160"/>
      <c r="K21" s="160"/>
      <c r="L21" s="160"/>
      <c r="M21" s="160"/>
      <c r="N21" s="165">
        <v>0</v>
      </c>
      <c r="O21" s="64"/>
    </row>
    <row r="22" spans="2:15" s="43" customFormat="1" ht="3.75" customHeight="1" x14ac:dyDescent="0.15">
      <c r="B22" s="249"/>
      <c r="C22" s="207"/>
      <c r="D22" s="127"/>
      <c r="E22" s="33"/>
      <c r="F22" s="33"/>
      <c r="G22" s="33"/>
      <c r="H22" s="33"/>
      <c r="I22" s="33"/>
      <c r="J22" s="33"/>
      <c r="K22" s="33"/>
      <c r="L22" s="33"/>
      <c r="M22" s="33"/>
      <c r="N22" s="34"/>
      <c r="O22" s="64"/>
    </row>
    <row r="23" spans="2:15" s="43" customFormat="1" ht="17.25" customHeight="1" x14ac:dyDescent="0.15">
      <c r="B23" s="217" t="s">
        <v>22</v>
      </c>
      <c r="C23" s="233" t="s">
        <v>109</v>
      </c>
      <c r="D23" s="18" t="s">
        <v>6</v>
      </c>
      <c r="E23" s="31"/>
      <c r="F23" s="134"/>
      <c r="G23" s="31"/>
      <c r="H23" s="135"/>
      <c r="I23" s="31"/>
      <c r="J23" s="31"/>
      <c r="K23" s="31"/>
      <c r="L23" s="31"/>
      <c r="M23" s="31"/>
      <c r="N23" s="136"/>
      <c r="O23" s="60"/>
    </row>
    <row r="24" spans="2:15" s="43" customFormat="1" ht="25.5" customHeight="1" x14ac:dyDescent="0.15">
      <c r="B24" s="218"/>
      <c r="C24" s="208"/>
      <c r="D24" s="24">
        <f>N24</f>
        <v>0</v>
      </c>
      <c r="E24" s="20" t="s">
        <v>19</v>
      </c>
      <c r="F24" s="14" t="s">
        <v>57</v>
      </c>
      <c r="G24" s="209">
        <f>D13+D16+D19</f>
        <v>0</v>
      </c>
      <c r="H24" s="210"/>
      <c r="I24" s="210"/>
      <c r="J24" s="211"/>
      <c r="K24" s="49" t="s">
        <v>18</v>
      </c>
      <c r="L24" s="77">
        <v>0.2</v>
      </c>
      <c r="M24" s="64" t="s">
        <v>9</v>
      </c>
      <c r="N24" s="121">
        <f>G24*L24</f>
        <v>0</v>
      </c>
    </row>
    <row r="25" spans="2:15" s="64" customFormat="1" ht="3.75" customHeight="1" x14ac:dyDescent="0.15">
      <c r="B25" s="218"/>
      <c r="C25" s="208"/>
      <c r="D25" s="137"/>
      <c r="E25" s="10"/>
      <c r="F25" s="10"/>
      <c r="G25" s="138"/>
      <c r="H25" s="139"/>
      <c r="I25" s="139"/>
      <c r="J25" s="139"/>
      <c r="K25" s="139"/>
      <c r="L25" s="140"/>
      <c r="M25" s="141"/>
      <c r="N25" s="142"/>
    </row>
    <row r="26" spans="2:15" s="43" customFormat="1" ht="14.1" customHeight="1" x14ac:dyDescent="0.15">
      <c r="B26" s="218"/>
      <c r="C26" s="208"/>
      <c r="D26" s="24" t="s">
        <v>6</v>
      </c>
      <c r="E26" s="14"/>
      <c r="F26" s="68" t="s">
        <v>110</v>
      </c>
      <c r="G26" s="69"/>
      <c r="H26" s="64"/>
      <c r="I26" s="64"/>
      <c r="J26" s="64"/>
      <c r="K26" s="70"/>
      <c r="L26" s="69"/>
      <c r="M26" s="69"/>
      <c r="N26" s="15"/>
    </row>
    <row r="27" spans="2:15" s="43" customFormat="1" ht="24.75" customHeight="1" x14ac:dyDescent="0.15">
      <c r="B27" s="218"/>
      <c r="C27" s="208"/>
      <c r="D27" s="24">
        <f>N27</f>
        <v>0</v>
      </c>
      <c r="E27" s="14" t="s">
        <v>19</v>
      </c>
      <c r="F27" s="14" t="s">
        <v>57</v>
      </c>
      <c r="G27" s="261">
        <f>D13+D16+D19</f>
        <v>0</v>
      </c>
      <c r="H27" s="212"/>
      <c r="I27" s="212"/>
      <c r="J27" s="213"/>
      <c r="K27" s="49" t="s">
        <v>29</v>
      </c>
      <c r="L27" s="77">
        <v>0.05</v>
      </c>
      <c r="M27" s="14" t="s">
        <v>9</v>
      </c>
      <c r="N27" s="120">
        <f>G27*L27</f>
        <v>0</v>
      </c>
    </row>
    <row r="28" spans="2:15" s="43" customFormat="1" ht="4.5" customHeight="1" x14ac:dyDescent="0.15">
      <c r="B28" s="219"/>
      <c r="C28" s="232"/>
      <c r="D28" s="29"/>
      <c r="E28" s="27"/>
      <c r="F28" s="27"/>
      <c r="G28" s="110"/>
      <c r="H28" s="100"/>
      <c r="I28" s="100"/>
      <c r="J28" s="100"/>
      <c r="K28" s="100"/>
      <c r="L28" s="105"/>
      <c r="M28" s="27"/>
      <c r="N28" s="93"/>
    </row>
    <row r="29" spans="2:15" s="43" customFormat="1" ht="27" customHeight="1" x14ac:dyDescent="0.15">
      <c r="B29" s="112">
        <v>2</v>
      </c>
      <c r="C29" s="118" t="s">
        <v>87</v>
      </c>
      <c r="D29" s="109">
        <f>D31</f>
        <v>0</v>
      </c>
      <c r="E29" s="27" t="s">
        <v>166</v>
      </c>
      <c r="F29" s="27"/>
      <c r="G29" s="27"/>
      <c r="H29" s="27"/>
      <c r="I29" s="27"/>
      <c r="J29" s="27"/>
      <c r="K29" s="27"/>
      <c r="L29" s="27"/>
      <c r="M29" s="27"/>
      <c r="N29" s="28"/>
    </row>
    <row r="30" spans="2:15" s="43" customFormat="1" ht="17.25" customHeight="1" x14ac:dyDescent="0.15">
      <c r="B30" s="217" t="s">
        <v>38</v>
      </c>
      <c r="C30" s="214" t="s">
        <v>87</v>
      </c>
      <c r="D30" s="39" t="s">
        <v>6</v>
      </c>
      <c r="E30" s="14"/>
      <c r="F30" s="14"/>
      <c r="G30" s="14"/>
      <c r="H30" s="14"/>
      <c r="I30" s="14"/>
      <c r="J30" s="14"/>
      <c r="K30" s="14"/>
      <c r="L30" s="14"/>
      <c r="M30" s="14"/>
      <c r="N30" s="15"/>
    </row>
    <row r="31" spans="2:15" s="43" customFormat="1" ht="26.25" customHeight="1" x14ac:dyDescent="0.15">
      <c r="B31" s="218"/>
      <c r="C31" s="208"/>
      <c r="D31" s="24">
        <f>N31</f>
        <v>0</v>
      </c>
      <c r="E31" s="14" t="s">
        <v>19</v>
      </c>
      <c r="F31" s="14" t="s">
        <v>51</v>
      </c>
      <c r="G31" s="209">
        <f>D11</f>
        <v>0</v>
      </c>
      <c r="H31" s="210"/>
      <c r="I31" s="210"/>
      <c r="J31" s="211"/>
      <c r="K31" s="49" t="s">
        <v>18</v>
      </c>
      <c r="L31" s="77">
        <v>0.3</v>
      </c>
      <c r="M31" s="14" t="s">
        <v>9</v>
      </c>
      <c r="N31" s="120">
        <f>ROUNDDOWN(G31*L31,0)</f>
        <v>0</v>
      </c>
    </row>
    <row r="32" spans="2:15" s="64" customFormat="1" ht="3.75" customHeight="1" x14ac:dyDescent="0.15">
      <c r="B32" s="219"/>
      <c r="C32" s="232"/>
      <c r="D32" s="94"/>
      <c r="E32" s="25"/>
      <c r="F32" s="27"/>
      <c r="G32" s="110"/>
      <c r="H32" s="100"/>
      <c r="I32" s="100"/>
      <c r="J32" s="100"/>
      <c r="K32" s="100"/>
      <c r="L32" s="105"/>
      <c r="M32" s="27"/>
      <c r="N32" s="93"/>
      <c r="O32" s="96"/>
    </row>
    <row r="33" spans="2:14" s="64" customFormat="1" ht="21.75" customHeight="1" x14ac:dyDescent="0.15">
      <c r="B33" s="149">
        <v>3</v>
      </c>
      <c r="C33" s="22" t="s">
        <v>24</v>
      </c>
      <c r="D33" s="36">
        <f>D35</f>
        <v>0</v>
      </c>
      <c r="E33" s="22" t="s">
        <v>107</v>
      </c>
      <c r="F33" s="22"/>
      <c r="G33" s="179"/>
      <c r="H33" s="178"/>
      <c r="I33" s="178"/>
      <c r="J33" s="178"/>
      <c r="K33" s="178"/>
      <c r="L33" s="108"/>
      <c r="M33" s="22"/>
      <c r="N33" s="129"/>
    </row>
    <row r="34" spans="2:14" s="64" customFormat="1" ht="21.75" customHeight="1" x14ac:dyDescent="0.15">
      <c r="B34" s="217" t="s">
        <v>167</v>
      </c>
      <c r="C34" s="262" t="s">
        <v>158</v>
      </c>
      <c r="D34" s="111" t="s">
        <v>6</v>
      </c>
      <c r="E34" s="40"/>
      <c r="F34" s="14"/>
      <c r="G34" s="70"/>
      <c r="H34" s="49"/>
      <c r="I34" s="49"/>
      <c r="J34" s="49"/>
      <c r="K34" s="49"/>
      <c r="L34" s="77"/>
      <c r="M34" s="14"/>
      <c r="N34" s="120"/>
    </row>
    <row r="35" spans="2:14" s="64" customFormat="1" ht="27" customHeight="1" x14ac:dyDescent="0.15">
      <c r="B35" s="218"/>
      <c r="C35" s="263"/>
      <c r="D35" s="53">
        <f>N35</f>
        <v>0</v>
      </c>
      <c r="E35" s="20" t="s">
        <v>19</v>
      </c>
      <c r="F35" s="14" t="s">
        <v>108</v>
      </c>
      <c r="G35" s="209">
        <f>D11+D29</f>
        <v>0</v>
      </c>
      <c r="H35" s="230"/>
      <c r="I35" s="230"/>
      <c r="J35" s="231"/>
      <c r="K35" s="49" t="s">
        <v>18</v>
      </c>
      <c r="L35" s="77">
        <v>0.1</v>
      </c>
      <c r="M35" s="14" t="s">
        <v>103</v>
      </c>
      <c r="N35" s="120">
        <f>ROUNDDOWN(G35*L35,0)</f>
        <v>0</v>
      </c>
    </row>
    <row r="36" spans="2:14" s="64" customFormat="1" ht="3" customHeight="1" x14ac:dyDescent="0.15">
      <c r="B36" s="219"/>
      <c r="C36" s="264"/>
      <c r="D36" s="94"/>
      <c r="E36" s="25"/>
      <c r="F36" s="27"/>
      <c r="G36" s="110"/>
      <c r="H36" s="100"/>
      <c r="I36" s="100"/>
      <c r="J36" s="100"/>
      <c r="K36" s="100"/>
      <c r="L36" s="105"/>
      <c r="M36" s="27"/>
      <c r="N36" s="93"/>
    </row>
    <row r="37" spans="2:14" s="43" customFormat="1" ht="14.25" customHeight="1" x14ac:dyDescent="0.15">
      <c r="B37" s="20"/>
      <c r="C37" s="15"/>
      <c r="D37" s="30" t="s">
        <v>6</v>
      </c>
      <c r="E37" s="14"/>
      <c r="F37" s="14"/>
      <c r="G37" s="14"/>
      <c r="H37" s="14"/>
      <c r="I37" s="14"/>
      <c r="J37" s="14"/>
      <c r="K37" s="14"/>
      <c r="L37" s="14"/>
      <c r="M37" s="14"/>
      <c r="N37" s="15"/>
    </row>
    <row r="38" spans="2:14" s="43" customFormat="1" ht="32.1" customHeight="1" x14ac:dyDescent="0.15">
      <c r="B38" s="25" t="s">
        <v>7</v>
      </c>
      <c r="C38" s="28"/>
      <c r="D38" s="41">
        <f>D11+D29+D33</f>
        <v>0</v>
      </c>
      <c r="E38" s="27"/>
      <c r="F38" s="27"/>
      <c r="G38" s="27"/>
      <c r="H38" s="27"/>
      <c r="I38" s="27"/>
      <c r="J38" s="27"/>
      <c r="K38" s="27"/>
      <c r="L38" s="27"/>
      <c r="M38" s="27"/>
      <c r="N38" s="28"/>
    </row>
    <row r="39" spans="2:14" ht="24" customHeight="1" thickBot="1" x14ac:dyDescent="0.2">
      <c r="C39" s="3"/>
      <c r="D39" s="4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2:14" ht="24" customHeight="1" thickBot="1" x14ac:dyDescent="0.2">
      <c r="C40" s="46"/>
      <c r="D40" s="78" t="s">
        <v>70</v>
      </c>
      <c r="E40" s="3"/>
      <c r="F40" s="3"/>
      <c r="G40" s="3"/>
      <c r="H40" s="3"/>
      <c r="I40" s="3"/>
      <c r="J40" s="3"/>
      <c r="K40" s="3"/>
      <c r="L40" s="3"/>
      <c r="M40" s="3"/>
      <c r="N40" s="166"/>
    </row>
    <row r="41" spans="2:14" ht="24" customHeight="1" x14ac:dyDescent="0.15">
      <c r="C41" s="43"/>
      <c r="D41" s="44"/>
      <c r="E41" s="43"/>
      <c r="F41" s="43"/>
      <c r="G41" s="43"/>
      <c r="H41" s="45"/>
      <c r="I41" s="43"/>
      <c r="J41" s="43"/>
      <c r="K41" s="43"/>
      <c r="L41" s="43"/>
      <c r="M41" s="43"/>
      <c r="N41" s="3"/>
    </row>
    <row r="42" spans="2:14" ht="24" customHeight="1" x14ac:dyDescent="0.15">
      <c r="B42" s="191" t="s">
        <v>71</v>
      </c>
      <c r="C42" s="192"/>
      <c r="D42" s="193"/>
      <c r="E42" s="192"/>
      <c r="F42" s="192"/>
      <c r="G42" s="192"/>
      <c r="H42" s="194"/>
      <c r="I42" s="192"/>
      <c r="J42" s="192"/>
      <c r="K42" s="192"/>
      <c r="L42" s="192"/>
      <c r="M42" s="192"/>
      <c r="N42" s="195"/>
    </row>
    <row r="43" spans="2:14" ht="24" customHeight="1" x14ac:dyDescent="0.15">
      <c r="B43" s="191" t="s">
        <v>72</v>
      </c>
      <c r="C43" s="192"/>
      <c r="D43" s="193"/>
      <c r="E43" s="192"/>
      <c r="F43" s="192"/>
      <c r="G43" s="192"/>
      <c r="H43" s="194"/>
      <c r="I43" s="192"/>
      <c r="J43" s="192"/>
      <c r="K43" s="192"/>
      <c r="L43" s="192"/>
      <c r="M43" s="192"/>
      <c r="N43" s="195"/>
    </row>
    <row r="44" spans="2:14" ht="18.75" customHeight="1" x14ac:dyDescent="0.15">
      <c r="B44" s="191"/>
      <c r="C44" s="265" t="s">
        <v>76</v>
      </c>
      <c r="D44" s="265"/>
      <c r="E44" s="265" t="s">
        <v>20</v>
      </c>
      <c r="F44" s="265"/>
      <c r="G44" s="266" t="s">
        <v>77</v>
      </c>
      <c r="H44" s="267"/>
      <c r="I44" s="267"/>
      <c r="J44" s="268"/>
      <c r="K44" s="196"/>
      <c r="L44" s="192"/>
      <c r="M44" s="192"/>
      <c r="N44" s="195"/>
    </row>
    <row r="45" spans="2:14" ht="24" customHeight="1" x14ac:dyDescent="0.15">
      <c r="B45" s="197"/>
      <c r="C45" s="269" t="s">
        <v>73</v>
      </c>
      <c r="D45" s="269"/>
      <c r="E45" s="270">
        <v>0.5</v>
      </c>
      <c r="F45" s="270"/>
      <c r="G45" s="276">
        <f>$D$38*E45</f>
        <v>0</v>
      </c>
      <c r="H45" s="276"/>
      <c r="I45" s="276"/>
      <c r="J45" s="276"/>
      <c r="K45" s="198"/>
      <c r="L45" s="199"/>
      <c r="M45" s="192"/>
      <c r="N45" s="195"/>
    </row>
    <row r="46" spans="2:14" ht="24" customHeight="1" x14ac:dyDescent="0.15">
      <c r="B46" s="197"/>
      <c r="C46" s="269" t="s">
        <v>74</v>
      </c>
      <c r="D46" s="269"/>
      <c r="E46" s="270">
        <v>0.25</v>
      </c>
      <c r="F46" s="270"/>
      <c r="G46" s="276">
        <f t="shared" ref="G46:G47" si="0">$D$38*E46</f>
        <v>0</v>
      </c>
      <c r="H46" s="276"/>
      <c r="I46" s="276"/>
      <c r="J46" s="276"/>
      <c r="K46" s="198"/>
      <c r="L46" s="199"/>
      <c r="M46" s="192"/>
      <c r="N46" s="195"/>
    </row>
    <row r="47" spans="2:14" ht="24" customHeight="1" x14ac:dyDescent="0.15">
      <c r="B47" s="197"/>
      <c r="C47" s="269" t="s">
        <v>75</v>
      </c>
      <c r="D47" s="269"/>
      <c r="E47" s="270">
        <v>0.25</v>
      </c>
      <c r="F47" s="270"/>
      <c r="G47" s="276">
        <f t="shared" si="0"/>
        <v>0</v>
      </c>
      <c r="H47" s="276"/>
      <c r="I47" s="276"/>
      <c r="J47" s="276"/>
      <c r="K47" s="198"/>
      <c r="L47" s="199"/>
      <c r="M47" s="192"/>
      <c r="N47" s="195"/>
    </row>
    <row r="48" spans="2:14" ht="24" customHeight="1" x14ac:dyDescent="0.15">
      <c r="B48" s="197"/>
      <c r="C48" s="272" t="s">
        <v>78</v>
      </c>
      <c r="D48" s="212"/>
      <c r="E48" s="212"/>
      <c r="F48" s="213"/>
      <c r="G48" s="273">
        <f>SUM(G45:G47)</f>
        <v>0</v>
      </c>
      <c r="H48" s="212"/>
      <c r="I48" s="212"/>
      <c r="J48" s="213"/>
      <c r="K48" s="198"/>
      <c r="L48" s="192"/>
      <c r="M48" s="192"/>
      <c r="N48" s="195"/>
    </row>
    <row r="49" spans="2:14" ht="24" customHeight="1" x14ac:dyDescent="0.15">
      <c r="B49" s="197"/>
      <c r="C49" s="192"/>
      <c r="D49" s="193"/>
      <c r="E49" s="192"/>
      <c r="F49" s="192"/>
      <c r="G49" s="192"/>
      <c r="H49" s="194"/>
      <c r="I49" s="192"/>
      <c r="J49" s="192"/>
      <c r="K49" s="192"/>
      <c r="L49" s="192"/>
      <c r="M49" s="192"/>
      <c r="N49" s="195"/>
    </row>
    <row r="50" spans="2:14" ht="24" customHeight="1" x14ac:dyDescent="0.15">
      <c r="B50" s="191" t="s">
        <v>80</v>
      </c>
      <c r="C50" s="192"/>
      <c r="D50" s="193"/>
      <c r="E50" s="192"/>
      <c r="F50" s="192"/>
      <c r="G50" s="192"/>
      <c r="H50" s="194"/>
      <c r="I50" s="192"/>
      <c r="J50" s="192"/>
      <c r="K50" s="192"/>
      <c r="L50" s="192"/>
      <c r="M50" s="192"/>
      <c r="N50" s="195"/>
    </row>
    <row r="51" spans="2:14" ht="18.75" customHeight="1" x14ac:dyDescent="0.15">
      <c r="B51" s="191"/>
      <c r="C51" s="265" t="s">
        <v>76</v>
      </c>
      <c r="D51" s="265"/>
      <c r="E51" s="265" t="s">
        <v>20</v>
      </c>
      <c r="F51" s="265"/>
      <c r="G51" s="266" t="s">
        <v>77</v>
      </c>
      <c r="H51" s="267"/>
      <c r="I51" s="267"/>
      <c r="J51" s="268"/>
      <c r="K51" s="196"/>
      <c r="L51" s="192"/>
      <c r="M51" s="192"/>
      <c r="N51" s="195"/>
    </row>
    <row r="52" spans="2:14" ht="24" customHeight="1" x14ac:dyDescent="0.15">
      <c r="B52" s="197"/>
      <c r="C52" s="269" t="s">
        <v>73</v>
      </c>
      <c r="D52" s="269"/>
      <c r="E52" s="270">
        <v>0.3</v>
      </c>
      <c r="F52" s="270"/>
      <c r="G52" s="276">
        <f>$D$38*E52</f>
        <v>0</v>
      </c>
      <c r="H52" s="276"/>
      <c r="I52" s="276"/>
      <c r="J52" s="276"/>
      <c r="K52" s="198"/>
      <c r="L52" s="199"/>
      <c r="M52" s="192"/>
      <c r="N52" s="195"/>
    </row>
    <row r="53" spans="2:14" ht="24" customHeight="1" x14ac:dyDescent="0.15">
      <c r="B53" s="197"/>
      <c r="C53" s="269" t="s">
        <v>74</v>
      </c>
      <c r="D53" s="269"/>
      <c r="E53" s="270">
        <v>0.2</v>
      </c>
      <c r="F53" s="270"/>
      <c r="G53" s="276">
        <f t="shared" ref="G53:G56" si="1">$D$38*E53</f>
        <v>0</v>
      </c>
      <c r="H53" s="276"/>
      <c r="I53" s="276"/>
      <c r="J53" s="276"/>
      <c r="K53" s="198"/>
      <c r="L53" s="199"/>
      <c r="M53" s="192"/>
      <c r="N53" s="195"/>
    </row>
    <row r="54" spans="2:14" ht="24" customHeight="1" x14ac:dyDescent="0.15">
      <c r="B54" s="197"/>
      <c r="C54" s="269" t="s">
        <v>79</v>
      </c>
      <c r="D54" s="269"/>
      <c r="E54" s="277">
        <v>0.2</v>
      </c>
      <c r="F54" s="278"/>
      <c r="G54" s="276">
        <f t="shared" si="1"/>
        <v>0</v>
      </c>
      <c r="H54" s="276"/>
      <c r="I54" s="276"/>
      <c r="J54" s="276"/>
      <c r="K54" s="198"/>
      <c r="L54" s="199"/>
      <c r="M54" s="192"/>
      <c r="N54" s="195"/>
    </row>
    <row r="55" spans="2:14" ht="24" customHeight="1" x14ac:dyDescent="0.15">
      <c r="B55" s="197"/>
      <c r="C55" s="269" t="s">
        <v>74</v>
      </c>
      <c r="D55" s="269"/>
      <c r="E55" s="277">
        <v>0.2</v>
      </c>
      <c r="F55" s="278"/>
      <c r="G55" s="276">
        <f t="shared" si="1"/>
        <v>0</v>
      </c>
      <c r="H55" s="276"/>
      <c r="I55" s="276"/>
      <c r="J55" s="276"/>
      <c r="K55" s="198"/>
      <c r="L55" s="199"/>
      <c r="M55" s="192"/>
      <c r="N55" s="195"/>
    </row>
    <row r="56" spans="2:14" ht="24" customHeight="1" x14ac:dyDescent="0.15">
      <c r="B56" s="197"/>
      <c r="C56" s="269" t="s">
        <v>75</v>
      </c>
      <c r="D56" s="269"/>
      <c r="E56" s="270">
        <v>0.1</v>
      </c>
      <c r="F56" s="270"/>
      <c r="G56" s="276">
        <f t="shared" si="1"/>
        <v>0</v>
      </c>
      <c r="H56" s="276"/>
      <c r="I56" s="276"/>
      <c r="J56" s="276"/>
      <c r="K56" s="198"/>
      <c r="L56" s="199"/>
      <c r="M56" s="192"/>
      <c r="N56" s="195"/>
    </row>
    <row r="57" spans="2:14" ht="24" customHeight="1" x14ac:dyDescent="0.15">
      <c r="B57" s="197"/>
      <c r="C57" s="272" t="s">
        <v>78</v>
      </c>
      <c r="D57" s="212"/>
      <c r="E57" s="212"/>
      <c r="F57" s="213"/>
      <c r="G57" s="273">
        <f>SUM(G52:G56)</f>
        <v>0</v>
      </c>
      <c r="H57" s="212"/>
      <c r="I57" s="212"/>
      <c r="J57" s="213"/>
      <c r="K57" s="198"/>
      <c r="L57" s="192"/>
      <c r="M57" s="192"/>
      <c r="N57" s="195"/>
    </row>
  </sheetData>
  <sheetProtection sheet="1" scenarios="1" formatCells="0"/>
  <mergeCells count="63">
    <mergeCell ref="B15:B17"/>
    <mergeCell ref="C15:C17"/>
    <mergeCell ref="F16:G16"/>
    <mergeCell ref="B12:B14"/>
    <mergeCell ref="C12:C14"/>
    <mergeCell ref="F13:G13"/>
    <mergeCell ref="B2:K2"/>
    <mergeCell ref="B3:N3"/>
    <mergeCell ref="B4:N4"/>
    <mergeCell ref="B5:N5"/>
    <mergeCell ref="M1:N1"/>
    <mergeCell ref="L2:N2"/>
    <mergeCell ref="F19:G19"/>
    <mergeCell ref="B18:B22"/>
    <mergeCell ref="C18:C22"/>
    <mergeCell ref="B23:B28"/>
    <mergeCell ref="C23:C28"/>
    <mergeCell ref="G24:J24"/>
    <mergeCell ref="G27:J27"/>
    <mergeCell ref="H18:N18"/>
    <mergeCell ref="B30:B32"/>
    <mergeCell ref="C30:C32"/>
    <mergeCell ref="G31:J31"/>
    <mergeCell ref="B34:B36"/>
    <mergeCell ref="C34:C36"/>
    <mergeCell ref="G35:J35"/>
    <mergeCell ref="C51:D51"/>
    <mergeCell ref="E51:F51"/>
    <mergeCell ref="G51:J51"/>
    <mergeCell ref="C45:D45"/>
    <mergeCell ref="E45:F45"/>
    <mergeCell ref="G45:J45"/>
    <mergeCell ref="C46:D46"/>
    <mergeCell ref="E46:F46"/>
    <mergeCell ref="G46:J46"/>
    <mergeCell ref="C47:D47"/>
    <mergeCell ref="E47:F47"/>
    <mergeCell ref="G47:J47"/>
    <mergeCell ref="C48:F48"/>
    <mergeCell ref="C57:F57"/>
    <mergeCell ref="G57:J57"/>
    <mergeCell ref="C54:D54"/>
    <mergeCell ref="E54:F54"/>
    <mergeCell ref="G54:J54"/>
    <mergeCell ref="C55:D55"/>
    <mergeCell ref="E55:F55"/>
    <mergeCell ref="G55:J55"/>
    <mergeCell ref="C7:C8"/>
    <mergeCell ref="D7:D8"/>
    <mergeCell ref="E7:N8"/>
    <mergeCell ref="C56:D56"/>
    <mergeCell ref="E56:F56"/>
    <mergeCell ref="G56:J56"/>
    <mergeCell ref="G48:J48"/>
    <mergeCell ref="C52:D52"/>
    <mergeCell ref="E52:F52"/>
    <mergeCell ref="G52:J52"/>
    <mergeCell ref="C53:D53"/>
    <mergeCell ref="E53:F53"/>
    <mergeCell ref="G53:J53"/>
    <mergeCell ref="C44:D44"/>
    <mergeCell ref="E44:F44"/>
    <mergeCell ref="G44:J44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portrait" r:id="rId1"/>
  <headerFooter>
    <oddHeader>&amp;R&amp;"Times New Roman,標準"SOP No. HA000117</oddHeader>
  </headerFooter>
  <rowBreaks count="1" manualBreakCount="1">
    <brk id="4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2"/>
  <sheetViews>
    <sheetView view="pageBreakPreview" zoomScaleNormal="100" zoomScaleSheetLayoutView="100" workbookViewId="0">
      <selection activeCell="B3" sqref="B3:N3"/>
    </sheetView>
  </sheetViews>
  <sheetFormatPr defaultColWidth="8.875" defaultRowHeight="24" customHeight="1" x14ac:dyDescent="0.15"/>
  <cols>
    <col min="1" max="1" width="1.875" style="1" customWidth="1"/>
    <col min="2" max="2" width="3.5" style="42" customWidth="1"/>
    <col min="3" max="3" width="13.5" style="1" customWidth="1"/>
    <col min="4" max="4" width="11.25" style="6" customWidth="1"/>
    <col min="5" max="5" width="1.75" style="1" customWidth="1"/>
    <col min="6" max="6" width="7.5" style="1" customWidth="1"/>
    <col min="7" max="7" width="3.5" style="1" customWidth="1"/>
    <col min="8" max="8" width="3.5" style="2" customWidth="1"/>
    <col min="9" max="9" width="2.5" style="1" customWidth="1"/>
    <col min="10" max="10" width="3.125" style="1" customWidth="1"/>
    <col min="11" max="11" width="9.875" style="1" customWidth="1"/>
    <col min="12" max="12" width="9.5" style="1" customWidth="1"/>
    <col min="13" max="13" width="3.5" style="1" customWidth="1"/>
    <col min="14" max="14" width="17.5" style="7" customWidth="1"/>
    <col min="15" max="15" width="2.875" style="1" customWidth="1"/>
    <col min="16" max="16384" width="8.875" style="1"/>
  </cols>
  <sheetData>
    <row r="1" spans="2:15" ht="18.75" customHeight="1" x14ac:dyDescent="0.15">
      <c r="B1" s="3" t="s">
        <v>130</v>
      </c>
      <c r="C1" s="3"/>
      <c r="D1" s="3"/>
      <c r="E1" s="3"/>
      <c r="F1" s="3"/>
      <c r="G1" s="3"/>
      <c r="H1" s="3"/>
      <c r="I1" s="3"/>
      <c r="J1" s="3"/>
      <c r="K1" s="3"/>
      <c r="L1" s="187" t="s">
        <v>30</v>
      </c>
      <c r="M1" s="250"/>
      <c r="N1" s="251"/>
    </row>
    <row r="2" spans="2:15" ht="18.75" customHeight="1" x14ac:dyDescent="0.15">
      <c r="B2" s="234"/>
      <c r="C2" s="234"/>
      <c r="D2" s="234"/>
      <c r="E2" s="234"/>
      <c r="F2" s="234"/>
      <c r="G2" s="234"/>
      <c r="H2" s="234"/>
      <c r="I2" s="234"/>
      <c r="J2" s="234"/>
      <c r="K2" s="235"/>
      <c r="L2" s="282" t="s">
        <v>155</v>
      </c>
      <c r="M2" s="283"/>
      <c r="N2" s="284"/>
    </row>
    <row r="3" spans="2:15" ht="32.25" customHeight="1" x14ac:dyDescent="0.15">
      <c r="B3" s="236" t="s">
        <v>53</v>
      </c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</row>
    <row r="4" spans="2:15" ht="24.75" customHeight="1" x14ac:dyDescent="0.15">
      <c r="B4" s="237" t="s">
        <v>11</v>
      </c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</row>
    <row r="5" spans="2:15" ht="40.5" customHeight="1" x14ac:dyDescent="0.15">
      <c r="B5" s="237" t="s">
        <v>10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"/>
    </row>
    <row r="6" spans="2:15" ht="11.25" customHeight="1" x14ac:dyDescent="0.15">
      <c r="B6" s="5"/>
      <c r="C6" s="5"/>
      <c r="E6" s="7"/>
      <c r="F6" s="7"/>
      <c r="G6" s="7"/>
      <c r="H6" s="7"/>
      <c r="I6" s="7"/>
      <c r="J6" s="7"/>
      <c r="K6" s="7"/>
      <c r="L6" s="7"/>
      <c r="M6" s="7"/>
    </row>
    <row r="7" spans="2:15" s="43" customFormat="1" ht="15" customHeight="1" x14ac:dyDescent="0.15">
      <c r="B7" s="163" t="s">
        <v>0</v>
      </c>
      <c r="C7" s="217" t="s">
        <v>1</v>
      </c>
      <c r="D7" s="221" t="s">
        <v>2</v>
      </c>
      <c r="E7" s="223" t="s">
        <v>3</v>
      </c>
      <c r="F7" s="224"/>
      <c r="G7" s="224"/>
      <c r="H7" s="224"/>
      <c r="I7" s="224"/>
      <c r="J7" s="224"/>
      <c r="K7" s="224"/>
      <c r="L7" s="224"/>
      <c r="M7" s="224"/>
      <c r="N7" s="225"/>
    </row>
    <row r="8" spans="2:15" s="43" customFormat="1" ht="15" customHeight="1" thickBot="1" x14ac:dyDescent="0.2">
      <c r="B8" s="164" t="s">
        <v>4</v>
      </c>
      <c r="C8" s="220"/>
      <c r="D8" s="222"/>
      <c r="E8" s="226"/>
      <c r="F8" s="227"/>
      <c r="G8" s="227"/>
      <c r="H8" s="227"/>
      <c r="I8" s="227"/>
      <c r="J8" s="227"/>
      <c r="K8" s="227"/>
      <c r="L8" s="227"/>
      <c r="M8" s="227"/>
      <c r="N8" s="228"/>
    </row>
    <row r="9" spans="2:15" s="43" customFormat="1" ht="1.5" hidden="1" customHeight="1" x14ac:dyDescent="0.15">
      <c r="B9" s="55"/>
      <c r="C9" s="8"/>
      <c r="D9" s="9"/>
      <c r="E9" s="10"/>
      <c r="F9" s="10"/>
      <c r="G9" s="10"/>
      <c r="H9" s="10"/>
      <c r="I9" s="10"/>
      <c r="J9" s="10"/>
      <c r="K9" s="10"/>
      <c r="L9" s="10"/>
      <c r="M9" s="10"/>
      <c r="N9" s="11"/>
    </row>
    <row r="10" spans="2:15" s="43" customFormat="1" ht="26.25" hidden="1" customHeight="1" x14ac:dyDescent="0.15">
      <c r="B10" s="56"/>
      <c r="C10" s="12"/>
      <c r="D10" s="13"/>
      <c r="E10" s="14"/>
      <c r="F10" s="14"/>
      <c r="G10" s="14"/>
      <c r="H10" s="14"/>
      <c r="I10" s="14"/>
      <c r="J10" s="14"/>
      <c r="K10" s="14"/>
      <c r="L10" s="14"/>
      <c r="M10" s="14"/>
      <c r="N10" s="15"/>
    </row>
    <row r="11" spans="2:15" s="43" customFormat="1" ht="27" customHeight="1" thickTop="1" x14ac:dyDescent="0.15">
      <c r="B11" s="149">
        <v>1</v>
      </c>
      <c r="C11" s="22" t="s">
        <v>5</v>
      </c>
      <c r="D11" s="36">
        <f>D13+D16+D19</f>
        <v>0</v>
      </c>
      <c r="E11" s="22" t="s">
        <v>168</v>
      </c>
      <c r="F11" s="22"/>
      <c r="G11" s="22"/>
      <c r="H11" s="22"/>
      <c r="I11" s="22"/>
      <c r="J11" s="22"/>
      <c r="K11" s="22"/>
      <c r="L11" s="22"/>
      <c r="M11" s="22"/>
      <c r="N11" s="58"/>
    </row>
    <row r="12" spans="2:15" s="43" customFormat="1" ht="15" customHeight="1" thickBot="1" x14ac:dyDescent="0.2">
      <c r="B12" s="217" t="s">
        <v>31</v>
      </c>
      <c r="C12" s="233" t="s">
        <v>46</v>
      </c>
      <c r="D12" s="53" t="s">
        <v>6</v>
      </c>
      <c r="E12" s="40"/>
      <c r="F12" s="50" t="s">
        <v>67</v>
      </c>
      <c r="G12" s="50"/>
      <c r="H12" s="31"/>
      <c r="I12" s="31"/>
      <c r="J12" s="31"/>
      <c r="K12" s="31"/>
      <c r="L12" s="31"/>
      <c r="M12" s="51"/>
      <c r="N12" s="52"/>
      <c r="O12" s="60"/>
    </row>
    <row r="13" spans="2:15" s="43" customFormat="1" ht="22.5" customHeight="1" thickBot="1" x14ac:dyDescent="0.2">
      <c r="B13" s="218"/>
      <c r="C13" s="208"/>
      <c r="D13" s="53">
        <f>N13</f>
        <v>0</v>
      </c>
      <c r="E13" s="20" t="s">
        <v>19</v>
      </c>
      <c r="F13" s="255">
        <v>0</v>
      </c>
      <c r="G13" s="256"/>
      <c r="H13" s="14"/>
      <c r="I13" s="14"/>
      <c r="J13" s="14" t="s">
        <v>18</v>
      </c>
      <c r="K13" s="143">
        <v>1500</v>
      </c>
      <c r="L13" s="147" t="s">
        <v>6</v>
      </c>
      <c r="M13" s="147" t="s">
        <v>9</v>
      </c>
      <c r="N13" s="121">
        <f>F13*1500</f>
        <v>0</v>
      </c>
      <c r="O13" s="60"/>
    </row>
    <row r="14" spans="2:15" s="64" customFormat="1" ht="4.5" customHeight="1" x14ac:dyDescent="0.15">
      <c r="B14" s="219"/>
      <c r="C14" s="232"/>
      <c r="D14" s="29"/>
      <c r="E14" s="27"/>
      <c r="F14" s="148"/>
      <c r="G14" s="148"/>
      <c r="H14" s="27"/>
      <c r="I14" s="27"/>
      <c r="J14" s="27"/>
      <c r="K14" s="107"/>
      <c r="L14" s="26"/>
      <c r="M14" s="26"/>
      <c r="N14" s="71"/>
      <c r="O14" s="144"/>
    </row>
    <row r="15" spans="2:15" s="43" customFormat="1" ht="18" customHeight="1" thickBot="1" x14ac:dyDescent="0.2">
      <c r="B15" s="247" t="s">
        <v>32</v>
      </c>
      <c r="C15" s="214" t="s">
        <v>127</v>
      </c>
      <c r="D15" s="24" t="s">
        <v>6</v>
      </c>
      <c r="E15" s="14"/>
      <c r="F15" s="14" t="s">
        <v>67</v>
      </c>
      <c r="G15" s="14"/>
      <c r="H15" s="14"/>
      <c r="I15" s="14"/>
      <c r="J15" s="14"/>
      <c r="K15" s="14"/>
      <c r="L15" s="14"/>
      <c r="M15" s="14"/>
      <c r="N15" s="62"/>
    </row>
    <row r="16" spans="2:15" s="43" customFormat="1" ht="24.75" customHeight="1" thickBot="1" x14ac:dyDescent="0.2">
      <c r="B16" s="248"/>
      <c r="C16" s="208"/>
      <c r="D16" s="24">
        <f>N16</f>
        <v>0</v>
      </c>
      <c r="E16" s="145" t="s">
        <v>19</v>
      </c>
      <c r="F16" s="255">
        <v>0</v>
      </c>
      <c r="G16" s="256"/>
      <c r="H16" s="146"/>
      <c r="I16" s="14"/>
      <c r="J16" s="14" t="s">
        <v>18</v>
      </c>
      <c r="K16" s="122">
        <v>500</v>
      </c>
      <c r="L16" s="147" t="s">
        <v>6</v>
      </c>
      <c r="M16" s="147" t="s">
        <v>9</v>
      </c>
      <c r="N16" s="121">
        <f>F16*500</f>
        <v>0</v>
      </c>
    </row>
    <row r="17" spans="2:14" s="64" customFormat="1" ht="5.25" customHeight="1" x14ac:dyDescent="0.15">
      <c r="B17" s="249"/>
      <c r="C17" s="232"/>
      <c r="D17" s="29"/>
      <c r="E17" s="123"/>
      <c r="F17" s="148"/>
      <c r="G17" s="148"/>
      <c r="H17" s="27"/>
      <c r="I17" s="27"/>
      <c r="J17" s="27"/>
      <c r="K17" s="103"/>
      <c r="L17" s="26"/>
      <c r="M17" s="26"/>
      <c r="N17" s="71"/>
    </row>
    <row r="18" spans="2:14" s="43" customFormat="1" ht="14.1" customHeight="1" x14ac:dyDescent="0.15">
      <c r="B18" s="217" t="s">
        <v>21</v>
      </c>
      <c r="C18" s="233" t="s">
        <v>27</v>
      </c>
      <c r="D18" s="24" t="s">
        <v>6</v>
      </c>
      <c r="E18" s="14"/>
      <c r="F18" s="68"/>
      <c r="G18" s="69"/>
      <c r="H18" s="64"/>
      <c r="I18" s="64"/>
      <c r="J18" s="64"/>
      <c r="K18" s="70"/>
      <c r="L18" s="69"/>
      <c r="M18" s="69"/>
      <c r="N18" s="15"/>
    </row>
    <row r="19" spans="2:14" s="43" customFormat="1" ht="25.5" customHeight="1" x14ac:dyDescent="0.15">
      <c r="B19" s="218"/>
      <c r="C19" s="208"/>
      <c r="D19" s="24">
        <f>N19</f>
        <v>0</v>
      </c>
      <c r="E19" s="14" t="s">
        <v>19</v>
      </c>
      <c r="F19" s="14" t="s">
        <v>54</v>
      </c>
      <c r="G19" s="209">
        <f>D13+D16</f>
        <v>0</v>
      </c>
      <c r="H19" s="210"/>
      <c r="I19" s="210"/>
      <c r="J19" s="211"/>
      <c r="K19" s="49" t="s">
        <v>29</v>
      </c>
      <c r="L19" s="77">
        <v>0.2</v>
      </c>
      <c r="M19" s="14" t="s">
        <v>9</v>
      </c>
      <c r="N19" s="120">
        <f>G19*L19</f>
        <v>0</v>
      </c>
    </row>
    <row r="20" spans="2:14" s="64" customFormat="1" ht="4.5" customHeight="1" x14ac:dyDescent="0.15">
      <c r="B20" s="219"/>
      <c r="C20" s="232"/>
      <c r="D20" s="29"/>
      <c r="E20" s="27"/>
      <c r="F20" s="27"/>
      <c r="G20" s="110"/>
      <c r="H20" s="100"/>
      <c r="I20" s="100"/>
      <c r="J20" s="100"/>
      <c r="K20" s="100"/>
      <c r="L20" s="105"/>
      <c r="M20" s="27"/>
      <c r="N20" s="93"/>
    </row>
    <row r="21" spans="2:14" s="43" customFormat="1" ht="27" customHeight="1" x14ac:dyDescent="0.15">
      <c r="B21" s="112">
        <v>2</v>
      </c>
      <c r="C21" s="118" t="s">
        <v>87</v>
      </c>
      <c r="D21" s="109">
        <f>D23</f>
        <v>0</v>
      </c>
      <c r="E21" s="27" t="s">
        <v>111</v>
      </c>
      <c r="F21" s="27"/>
      <c r="G21" s="27"/>
      <c r="H21" s="27"/>
      <c r="I21" s="27"/>
      <c r="J21" s="27"/>
      <c r="K21" s="27"/>
      <c r="L21" s="27"/>
      <c r="M21" s="27"/>
      <c r="N21" s="28"/>
    </row>
    <row r="22" spans="2:14" s="43" customFormat="1" ht="14.1" customHeight="1" x14ac:dyDescent="0.15">
      <c r="B22" s="217" t="s">
        <v>22</v>
      </c>
      <c r="C22" s="214" t="s">
        <v>87</v>
      </c>
      <c r="D22" s="39" t="s">
        <v>6</v>
      </c>
      <c r="E22" s="14"/>
      <c r="F22" s="14"/>
      <c r="G22" s="14"/>
      <c r="H22" s="14"/>
      <c r="I22" s="14"/>
      <c r="J22" s="14"/>
      <c r="K22" s="14"/>
      <c r="L22" s="14"/>
      <c r="M22" s="14"/>
      <c r="N22" s="15"/>
    </row>
    <row r="23" spans="2:14" s="43" customFormat="1" ht="24.75" customHeight="1" x14ac:dyDescent="0.15">
      <c r="B23" s="218"/>
      <c r="C23" s="215"/>
      <c r="D23" s="24">
        <f>N23</f>
        <v>0</v>
      </c>
      <c r="E23" s="14" t="s">
        <v>19</v>
      </c>
      <c r="F23" s="14" t="s">
        <v>57</v>
      </c>
      <c r="G23" s="209">
        <f>D11</f>
        <v>0</v>
      </c>
      <c r="H23" s="210"/>
      <c r="I23" s="210"/>
      <c r="J23" s="211"/>
      <c r="K23" s="49" t="s">
        <v>18</v>
      </c>
      <c r="L23" s="77">
        <v>0.3</v>
      </c>
      <c r="M23" s="14" t="s">
        <v>9</v>
      </c>
      <c r="N23" s="120">
        <f>ROUNDDOWN(D11*L23,0)</f>
        <v>0</v>
      </c>
    </row>
    <row r="24" spans="2:14" s="64" customFormat="1" ht="4.5" customHeight="1" x14ac:dyDescent="0.15">
      <c r="B24" s="219"/>
      <c r="C24" s="216"/>
      <c r="D24" s="29"/>
      <c r="E24" s="27"/>
      <c r="F24" s="27"/>
      <c r="G24" s="110"/>
      <c r="H24" s="100"/>
      <c r="I24" s="100"/>
      <c r="J24" s="100"/>
      <c r="K24" s="27"/>
      <c r="L24" s="105"/>
      <c r="M24" s="27"/>
      <c r="N24" s="93"/>
    </row>
    <row r="25" spans="2:14" s="64" customFormat="1" ht="22.5" customHeight="1" x14ac:dyDescent="0.15">
      <c r="B25" s="149">
        <v>3</v>
      </c>
      <c r="C25" s="22" t="s">
        <v>24</v>
      </c>
      <c r="D25" s="36">
        <f>D27</f>
        <v>0</v>
      </c>
      <c r="E25" s="22" t="s">
        <v>112</v>
      </c>
      <c r="F25" s="22"/>
      <c r="G25" s="22"/>
      <c r="H25" s="22"/>
      <c r="I25" s="22"/>
      <c r="J25" s="22"/>
      <c r="K25" s="22"/>
      <c r="L25" s="22"/>
      <c r="M25" s="22"/>
      <c r="N25" s="58"/>
    </row>
    <row r="26" spans="2:14" s="43" customFormat="1" ht="18" customHeight="1" x14ac:dyDescent="0.15">
      <c r="B26" s="217" t="s">
        <v>38</v>
      </c>
      <c r="C26" s="233" t="s">
        <v>158</v>
      </c>
      <c r="D26" s="30" t="s">
        <v>6</v>
      </c>
      <c r="E26" s="14"/>
      <c r="F26" s="14"/>
      <c r="G26" s="14"/>
      <c r="H26" s="14"/>
      <c r="I26" s="14"/>
      <c r="J26" s="14"/>
      <c r="K26" s="14"/>
      <c r="L26" s="14"/>
      <c r="M26" s="14"/>
      <c r="N26" s="15"/>
    </row>
    <row r="27" spans="2:14" s="43" customFormat="1" ht="23.25" customHeight="1" x14ac:dyDescent="0.15">
      <c r="B27" s="218"/>
      <c r="C27" s="208"/>
      <c r="D27" s="30">
        <f>N27</f>
        <v>0</v>
      </c>
      <c r="E27" s="14" t="s">
        <v>19</v>
      </c>
      <c r="F27" s="14" t="s">
        <v>108</v>
      </c>
      <c r="G27" s="209">
        <f>D11+D21</f>
        <v>0</v>
      </c>
      <c r="H27" s="210"/>
      <c r="I27" s="210"/>
      <c r="J27" s="211"/>
      <c r="K27" s="49" t="s">
        <v>18</v>
      </c>
      <c r="L27" s="77">
        <v>0.1</v>
      </c>
      <c r="M27" s="14" t="s">
        <v>103</v>
      </c>
      <c r="N27" s="15">
        <f>ROUNDDOWN(G27*L27,0)</f>
        <v>0</v>
      </c>
    </row>
    <row r="28" spans="2:14" s="43" customFormat="1" ht="3.75" customHeight="1" x14ac:dyDescent="0.15">
      <c r="B28" s="219"/>
      <c r="C28" s="232"/>
      <c r="D28" s="41"/>
      <c r="E28" s="27"/>
      <c r="F28" s="27"/>
      <c r="G28" s="27"/>
      <c r="H28" s="27"/>
      <c r="I28" s="27"/>
      <c r="J28" s="27"/>
      <c r="K28" s="27"/>
      <c r="L28" s="27"/>
      <c r="M28" s="27"/>
      <c r="N28" s="28"/>
    </row>
    <row r="29" spans="2:14" s="43" customFormat="1" ht="32.1" customHeight="1" x14ac:dyDescent="0.15">
      <c r="B29" s="25" t="s">
        <v>7</v>
      </c>
      <c r="C29" s="28"/>
      <c r="D29" s="41">
        <f>D11+D21+D25</f>
        <v>0</v>
      </c>
      <c r="E29" s="27"/>
      <c r="F29" s="27"/>
      <c r="G29" s="27"/>
      <c r="H29" s="27"/>
      <c r="I29" s="27"/>
      <c r="J29" s="27"/>
      <c r="K29" s="27"/>
      <c r="L29" s="27"/>
      <c r="M29" s="27"/>
      <c r="N29" s="28"/>
    </row>
    <row r="30" spans="2:14" ht="24" customHeight="1" thickBot="1" x14ac:dyDescent="0.2">
      <c r="C30" s="3"/>
      <c r="D30" s="4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2:14" ht="24" customHeight="1" thickBot="1" x14ac:dyDescent="0.2">
      <c r="C31" s="46"/>
      <c r="D31" s="78" t="s">
        <v>82</v>
      </c>
      <c r="E31" s="3"/>
      <c r="F31" s="3"/>
      <c r="G31" s="3"/>
      <c r="H31" s="3"/>
      <c r="I31" s="3"/>
      <c r="J31" s="3"/>
      <c r="K31" s="3"/>
      <c r="L31" s="3"/>
      <c r="M31" s="3"/>
      <c r="N31" s="166"/>
    </row>
    <row r="32" spans="2:14" ht="24" customHeight="1" x14ac:dyDescent="0.15">
      <c r="C32" s="43"/>
      <c r="D32" s="44"/>
      <c r="E32" s="43"/>
      <c r="F32" s="43"/>
      <c r="G32" s="43"/>
      <c r="H32" s="45"/>
      <c r="I32" s="43"/>
      <c r="J32" s="43"/>
      <c r="K32" s="43"/>
      <c r="L32" s="43"/>
      <c r="M32" s="43"/>
      <c r="N32" s="3"/>
    </row>
  </sheetData>
  <sheetProtection sheet="1" scenarios="1" formatCells="0"/>
  <mergeCells count="24">
    <mergeCell ref="M1:N1"/>
    <mergeCell ref="L2:N2"/>
    <mergeCell ref="B15:B17"/>
    <mergeCell ref="C15:C17"/>
    <mergeCell ref="F16:G16"/>
    <mergeCell ref="B12:B14"/>
    <mergeCell ref="C12:C14"/>
    <mergeCell ref="F13:G13"/>
    <mergeCell ref="B2:K2"/>
    <mergeCell ref="B3:N3"/>
    <mergeCell ref="B4:N4"/>
    <mergeCell ref="B5:N5"/>
    <mergeCell ref="C7:C8"/>
    <mergeCell ref="D7:D8"/>
    <mergeCell ref="E7:N8"/>
    <mergeCell ref="B26:B28"/>
    <mergeCell ref="C26:C28"/>
    <mergeCell ref="G27:J27"/>
    <mergeCell ref="B18:B20"/>
    <mergeCell ref="C18:C20"/>
    <mergeCell ref="G19:J19"/>
    <mergeCell ref="B22:B24"/>
    <mergeCell ref="C22:C24"/>
    <mergeCell ref="G23:J23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portrait" r:id="rId1"/>
  <headerFooter>
    <oddHeader>&amp;R&amp;"Times New Roman,標準"SOP No. HA000117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8"/>
  <sheetViews>
    <sheetView view="pageBreakPreview" topLeftCell="A13" zoomScaleNormal="100" zoomScaleSheetLayoutView="100" workbookViewId="0">
      <selection activeCell="S3" sqref="S3"/>
    </sheetView>
  </sheetViews>
  <sheetFormatPr defaultColWidth="8.875" defaultRowHeight="24" customHeight="1" x14ac:dyDescent="0.15"/>
  <cols>
    <col min="1" max="1" width="1.875" style="1" customWidth="1"/>
    <col min="2" max="2" width="3.5" style="42" customWidth="1"/>
    <col min="3" max="3" width="13.5" style="1" customWidth="1"/>
    <col min="4" max="4" width="11.25" style="6" customWidth="1"/>
    <col min="5" max="5" width="1.75" style="1" customWidth="1"/>
    <col min="6" max="6" width="7.5" style="1" customWidth="1"/>
    <col min="7" max="7" width="3.5" style="1" customWidth="1"/>
    <col min="8" max="8" width="3.5" style="2" customWidth="1"/>
    <col min="9" max="9" width="2.5" style="1" customWidth="1"/>
    <col min="10" max="10" width="3.125" style="1" customWidth="1"/>
    <col min="11" max="11" width="9.875" style="1" customWidth="1"/>
    <col min="12" max="12" width="9.5" style="1" customWidth="1"/>
    <col min="13" max="13" width="3.5" style="1" customWidth="1"/>
    <col min="14" max="14" width="13.5" style="7" customWidth="1"/>
    <col min="15" max="15" width="2" style="1" customWidth="1"/>
    <col min="16" max="16384" width="8.875" style="1"/>
  </cols>
  <sheetData>
    <row r="1" spans="2:15" ht="18.75" customHeight="1" x14ac:dyDescent="0.15">
      <c r="B1" s="3" t="s">
        <v>131</v>
      </c>
      <c r="C1" s="3"/>
      <c r="D1" s="3"/>
      <c r="E1" s="3"/>
      <c r="F1" s="3"/>
      <c r="G1" s="3"/>
      <c r="H1" s="3"/>
      <c r="I1" s="3"/>
      <c r="J1" s="3"/>
      <c r="K1" s="3"/>
      <c r="L1" s="187" t="s">
        <v>30</v>
      </c>
      <c r="M1" s="250"/>
      <c r="N1" s="251"/>
    </row>
    <row r="2" spans="2:15" ht="18.75" customHeight="1" x14ac:dyDescent="0.15">
      <c r="B2" s="234"/>
      <c r="C2" s="234"/>
      <c r="D2" s="234"/>
      <c r="E2" s="234"/>
      <c r="F2" s="234"/>
      <c r="G2" s="234"/>
      <c r="H2" s="234"/>
      <c r="I2" s="234"/>
      <c r="J2" s="234"/>
      <c r="K2" s="235"/>
      <c r="L2" s="282" t="s">
        <v>59</v>
      </c>
      <c r="M2" s="283"/>
      <c r="N2" s="284"/>
    </row>
    <row r="3" spans="2:15" ht="32.25" customHeight="1" x14ac:dyDescent="0.15">
      <c r="B3" s="236" t="s">
        <v>169</v>
      </c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</row>
    <row r="4" spans="2:15" ht="24.75" customHeight="1" x14ac:dyDescent="0.15">
      <c r="B4" s="237" t="s">
        <v>11</v>
      </c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</row>
    <row r="5" spans="2:15" ht="40.5" customHeight="1" x14ac:dyDescent="0.15">
      <c r="B5" s="237" t="s">
        <v>10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"/>
    </row>
    <row r="6" spans="2:15" ht="11.25" customHeight="1" x14ac:dyDescent="0.15">
      <c r="B6" s="5"/>
      <c r="C6" s="5"/>
      <c r="E6" s="7"/>
      <c r="F6" s="7"/>
      <c r="G6" s="7"/>
      <c r="H6" s="7"/>
      <c r="I6" s="7"/>
      <c r="J6" s="7"/>
      <c r="K6" s="7"/>
      <c r="L6" s="7"/>
      <c r="M6" s="7"/>
    </row>
    <row r="7" spans="2:15" s="43" customFormat="1" ht="15" customHeight="1" x14ac:dyDescent="0.15">
      <c r="B7" s="163" t="s">
        <v>0</v>
      </c>
      <c r="C7" s="217" t="s">
        <v>1</v>
      </c>
      <c r="D7" s="221" t="s">
        <v>2</v>
      </c>
      <c r="E7" s="223" t="s">
        <v>3</v>
      </c>
      <c r="F7" s="224"/>
      <c r="G7" s="224"/>
      <c r="H7" s="224"/>
      <c r="I7" s="224"/>
      <c r="J7" s="224"/>
      <c r="K7" s="224"/>
      <c r="L7" s="224"/>
      <c r="M7" s="224"/>
      <c r="N7" s="225"/>
    </row>
    <row r="8" spans="2:15" s="43" customFormat="1" ht="15" customHeight="1" thickBot="1" x14ac:dyDescent="0.2">
      <c r="B8" s="164" t="s">
        <v>4</v>
      </c>
      <c r="C8" s="220"/>
      <c r="D8" s="222"/>
      <c r="E8" s="226"/>
      <c r="F8" s="227"/>
      <c r="G8" s="227"/>
      <c r="H8" s="227"/>
      <c r="I8" s="227"/>
      <c r="J8" s="227"/>
      <c r="K8" s="227"/>
      <c r="L8" s="227"/>
      <c r="M8" s="227"/>
      <c r="N8" s="228"/>
    </row>
    <row r="9" spans="2:15" s="43" customFormat="1" ht="1.5" hidden="1" customHeight="1" x14ac:dyDescent="0.15">
      <c r="B9" s="55"/>
      <c r="C9" s="8"/>
      <c r="D9" s="9"/>
      <c r="E9" s="10"/>
      <c r="F9" s="10"/>
      <c r="G9" s="10"/>
      <c r="H9" s="10"/>
      <c r="I9" s="10"/>
      <c r="J9" s="10"/>
      <c r="K9" s="10"/>
      <c r="L9" s="10"/>
      <c r="M9" s="10"/>
      <c r="N9" s="11"/>
    </row>
    <row r="10" spans="2:15" s="43" customFormat="1" ht="26.25" hidden="1" customHeight="1" x14ac:dyDescent="0.15">
      <c r="B10" s="56"/>
      <c r="C10" s="12"/>
      <c r="D10" s="13"/>
      <c r="E10" s="14"/>
      <c r="F10" s="14"/>
      <c r="G10" s="14"/>
      <c r="H10" s="14"/>
      <c r="I10" s="14"/>
      <c r="J10" s="14"/>
      <c r="K10" s="14"/>
      <c r="L10" s="14"/>
      <c r="M10" s="14"/>
      <c r="N10" s="15"/>
    </row>
    <row r="11" spans="2:15" s="43" customFormat="1" ht="27" customHeight="1" thickTop="1" x14ac:dyDescent="0.15">
      <c r="B11" s="149">
        <v>1</v>
      </c>
      <c r="C11" s="22" t="s">
        <v>5</v>
      </c>
      <c r="D11" s="36">
        <f>D13+D16+D19+D22+D25</f>
        <v>108000</v>
      </c>
      <c r="E11" s="22" t="s">
        <v>69</v>
      </c>
      <c r="F11" s="22"/>
      <c r="G11" s="22"/>
      <c r="H11" s="22"/>
      <c r="I11" s="22"/>
      <c r="J11" s="22"/>
      <c r="K11" s="22"/>
      <c r="L11" s="22"/>
      <c r="M11" s="22"/>
      <c r="N11" s="58"/>
    </row>
    <row r="12" spans="2:15" s="43" customFormat="1" ht="15" customHeight="1" thickBot="1" x14ac:dyDescent="0.2">
      <c r="B12" s="217" t="s">
        <v>31</v>
      </c>
      <c r="C12" s="233" t="s">
        <v>46</v>
      </c>
      <c r="D12" s="53" t="s">
        <v>6</v>
      </c>
      <c r="E12" s="40"/>
      <c r="F12" s="50" t="s">
        <v>68</v>
      </c>
      <c r="G12" s="50"/>
      <c r="H12" s="31"/>
      <c r="I12" s="31"/>
      <c r="J12" s="31"/>
      <c r="K12" s="31"/>
      <c r="L12" s="31"/>
      <c r="M12" s="51"/>
      <c r="N12" s="52"/>
      <c r="O12" s="60"/>
    </row>
    <row r="13" spans="2:15" s="43" customFormat="1" ht="22.5" customHeight="1" thickBot="1" x14ac:dyDescent="0.2">
      <c r="B13" s="218"/>
      <c r="C13" s="208"/>
      <c r="D13" s="53">
        <f>N13</f>
        <v>0</v>
      </c>
      <c r="E13" s="20" t="s">
        <v>19</v>
      </c>
      <c r="F13" s="255">
        <v>0</v>
      </c>
      <c r="G13" s="256"/>
      <c r="H13" s="14"/>
      <c r="I13" s="14"/>
      <c r="J13" s="14" t="s">
        <v>18</v>
      </c>
      <c r="K13" s="122">
        <v>8000</v>
      </c>
      <c r="L13" s="147" t="s">
        <v>6</v>
      </c>
      <c r="M13" s="147" t="s">
        <v>103</v>
      </c>
      <c r="N13" s="121">
        <f>F13*8000</f>
        <v>0</v>
      </c>
      <c r="O13" s="60"/>
    </row>
    <row r="14" spans="2:15" s="64" customFormat="1" ht="6.75" customHeight="1" x14ac:dyDescent="0.15">
      <c r="B14" s="219"/>
      <c r="C14" s="232"/>
      <c r="D14" s="29"/>
      <c r="E14" s="27"/>
      <c r="F14" s="148"/>
      <c r="G14" s="148"/>
      <c r="H14" s="27"/>
      <c r="I14" s="27"/>
      <c r="J14" s="27"/>
      <c r="K14" s="103"/>
      <c r="L14" s="26"/>
      <c r="M14" s="26"/>
      <c r="N14" s="71"/>
      <c r="O14" s="144"/>
    </row>
    <row r="15" spans="2:15" s="43" customFormat="1" ht="18" customHeight="1" thickBot="1" x14ac:dyDescent="0.2">
      <c r="B15" s="247" t="s">
        <v>32</v>
      </c>
      <c r="C15" s="214" t="s">
        <v>128</v>
      </c>
      <c r="D15" s="24" t="s">
        <v>6</v>
      </c>
      <c r="E15" s="14"/>
      <c r="F15" s="14" t="s">
        <v>68</v>
      </c>
      <c r="G15" s="14"/>
      <c r="H15" s="14"/>
      <c r="I15" s="14"/>
      <c r="J15" s="14"/>
      <c r="K15" s="14"/>
      <c r="L15" s="14"/>
      <c r="M15" s="14"/>
      <c r="N15" s="62"/>
    </row>
    <row r="16" spans="2:15" s="43" customFormat="1" ht="21" customHeight="1" thickBot="1" x14ac:dyDescent="0.2">
      <c r="B16" s="248"/>
      <c r="C16" s="208"/>
      <c r="D16" s="24">
        <f>N16</f>
        <v>0</v>
      </c>
      <c r="E16" s="63" t="s">
        <v>19</v>
      </c>
      <c r="F16" s="255">
        <v>0</v>
      </c>
      <c r="G16" s="256"/>
      <c r="H16" s="14"/>
      <c r="I16" s="14"/>
      <c r="J16" s="14" t="s">
        <v>18</v>
      </c>
      <c r="K16" s="143">
        <v>1500</v>
      </c>
      <c r="L16" s="147" t="s">
        <v>6</v>
      </c>
      <c r="M16" s="147" t="s">
        <v>9</v>
      </c>
      <c r="N16" s="121">
        <f>F16*1500</f>
        <v>0</v>
      </c>
    </row>
    <row r="17" spans="2:15" s="64" customFormat="1" ht="6" customHeight="1" x14ac:dyDescent="0.15">
      <c r="B17" s="249"/>
      <c r="C17" s="232"/>
      <c r="D17" s="29"/>
      <c r="E17" s="123"/>
      <c r="F17" s="148"/>
      <c r="G17" s="148"/>
      <c r="H17" s="27"/>
      <c r="I17" s="27"/>
      <c r="J17" s="27"/>
      <c r="K17" s="107"/>
      <c r="L17" s="26"/>
      <c r="M17" s="26"/>
      <c r="N17" s="71"/>
    </row>
    <row r="18" spans="2:15" s="43" customFormat="1" ht="27" customHeight="1" thickBot="1" x14ac:dyDescent="0.2">
      <c r="B18" s="217" t="s">
        <v>21</v>
      </c>
      <c r="C18" s="233" t="s">
        <v>23</v>
      </c>
      <c r="D18" s="24" t="s">
        <v>6</v>
      </c>
      <c r="E18" s="14" t="s">
        <v>19</v>
      </c>
      <c r="F18" s="95" t="s">
        <v>45</v>
      </c>
      <c r="G18" s="14"/>
      <c r="H18" s="64"/>
      <c r="I18" s="14"/>
      <c r="J18" s="14"/>
      <c r="K18" s="14"/>
      <c r="L18" s="14"/>
      <c r="M18" s="14"/>
      <c r="N18" s="47">
        <v>40000</v>
      </c>
      <c r="O18" s="60"/>
    </row>
    <row r="19" spans="2:15" s="43" customFormat="1" ht="21.75" customHeight="1" thickBot="1" x14ac:dyDescent="0.2">
      <c r="B19" s="218"/>
      <c r="C19" s="208"/>
      <c r="D19" s="24">
        <f>N19+N18</f>
        <v>40000</v>
      </c>
      <c r="E19" s="14" t="s">
        <v>19</v>
      </c>
      <c r="F19" s="69" t="s">
        <v>24</v>
      </c>
      <c r="G19" s="14"/>
      <c r="H19" s="64"/>
      <c r="I19" s="14"/>
      <c r="J19" s="14"/>
      <c r="K19" s="14"/>
      <c r="L19" s="14"/>
      <c r="M19" s="64"/>
      <c r="N19" s="200"/>
    </row>
    <row r="20" spans="2:15" s="64" customFormat="1" ht="4.5" customHeight="1" x14ac:dyDescent="0.15">
      <c r="B20" s="219"/>
      <c r="C20" s="232"/>
      <c r="D20" s="29"/>
      <c r="E20" s="27"/>
      <c r="F20" s="67"/>
      <c r="G20" s="27"/>
      <c r="H20" s="66"/>
      <c r="I20" s="27"/>
      <c r="J20" s="27"/>
      <c r="K20" s="27"/>
      <c r="L20" s="27"/>
      <c r="M20" s="66"/>
      <c r="N20" s="28"/>
    </row>
    <row r="21" spans="2:15" s="43" customFormat="1" ht="22.5" customHeight="1" thickBot="1" x14ac:dyDescent="0.2">
      <c r="B21" s="202" t="s">
        <v>22</v>
      </c>
      <c r="C21" s="279" t="s">
        <v>25</v>
      </c>
      <c r="D21" s="124" t="s">
        <v>6</v>
      </c>
      <c r="E21" s="116" t="s">
        <v>19</v>
      </c>
      <c r="F21" s="116" t="s">
        <v>45</v>
      </c>
      <c r="G21" s="125"/>
      <c r="H21" s="84"/>
      <c r="I21" s="116"/>
      <c r="J21" s="116"/>
      <c r="K21" s="116"/>
      <c r="L21" s="84"/>
      <c r="M21" s="116"/>
      <c r="N21" s="92">
        <v>50000</v>
      </c>
    </row>
    <row r="22" spans="2:15" s="43" customFormat="1" ht="21.75" customHeight="1" thickBot="1" x14ac:dyDescent="0.2">
      <c r="B22" s="203"/>
      <c r="C22" s="280"/>
      <c r="D22" s="124">
        <f>N21+N22</f>
        <v>50000</v>
      </c>
      <c r="E22" s="116" t="s">
        <v>19</v>
      </c>
      <c r="F22" s="116" t="s">
        <v>100</v>
      </c>
      <c r="G22" s="125"/>
      <c r="H22" s="84"/>
      <c r="I22" s="116"/>
      <c r="J22" s="116"/>
      <c r="K22" s="116"/>
      <c r="L22" s="116"/>
      <c r="M22" s="116"/>
      <c r="N22" s="200"/>
    </row>
    <row r="23" spans="2:15" s="64" customFormat="1" ht="4.5" customHeight="1" x14ac:dyDescent="0.15">
      <c r="B23" s="204"/>
      <c r="C23" s="281"/>
      <c r="D23" s="35"/>
      <c r="E23" s="33"/>
      <c r="F23" s="33"/>
      <c r="G23" s="75"/>
      <c r="H23" s="76"/>
      <c r="I23" s="33"/>
      <c r="J23" s="33"/>
      <c r="K23" s="33"/>
      <c r="L23" s="33"/>
      <c r="M23" s="33"/>
      <c r="N23" s="34"/>
    </row>
    <row r="24" spans="2:15" s="43" customFormat="1" ht="14.1" customHeight="1" x14ac:dyDescent="0.15">
      <c r="B24" s="217" t="s">
        <v>38</v>
      </c>
      <c r="C24" s="233" t="s">
        <v>27</v>
      </c>
      <c r="D24" s="24" t="s">
        <v>6</v>
      </c>
      <c r="E24" s="14"/>
      <c r="F24" s="68"/>
      <c r="G24" s="69"/>
      <c r="H24" s="64"/>
      <c r="I24" s="64"/>
      <c r="J24" s="64"/>
      <c r="K24" s="70"/>
      <c r="L24" s="69"/>
      <c r="M24" s="69"/>
      <c r="N24" s="15"/>
    </row>
    <row r="25" spans="2:15" s="43" customFormat="1" ht="24.75" customHeight="1" x14ac:dyDescent="0.15">
      <c r="B25" s="218"/>
      <c r="C25" s="208"/>
      <c r="D25" s="24">
        <f>N25</f>
        <v>18000</v>
      </c>
      <c r="E25" s="14" t="s">
        <v>19</v>
      </c>
      <c r="F25" s="14" t="s">
        <v>51</v>
      </c>
      <c r="G25" s="209">
        <f>D13+D16+D19+D22</f>
        <v>90000</v>
      </c>
      <c r="H25" s="210"/>
      <c r="I25" s="210"/>
      <c r="J25" s="211"/>
      <c r="K25" s="49" t="s">
        <v>29</v>
      </c>
      <c r="L25" s="77">
        <v>0.2</v>
      </c>
      <c r="M25" s="14" t="s">
        <v>9</v>
      </c>
      <c r="N25" s="120">
        <f>G25*L25</f>
        <v>18000</v>
      </c>
    </row>
    <row r="26" spans="2:15" s="64" customFormat="1" ht="5.25" customHeight="1" x14ac:dyDescent="0.15">
      <c r="B26" s="219"/>
      <c r="C26" s="232"/>
      <c r="D26" s="29"/>
      <c r="E26" s="27"/>
      <c r="F26" s="27"/>
      <c r="G26" s="110"/>
      <c r="H26" s="100"/>
      <c r="I26" s="100"/>
      <c r="J26" s="100"/>
      <c r="K26" s="100"/>
      <c r="L26" s="105"/>
      <c r="M26" s="27"/>
      <c r="N26" s="93"/>
    </row>
    <row r="27" spans="2:15" s="43" customFormat="1" ht="27" customHeight="1" x14ac:dyDescent="0.15">
      <c r="B27" s="112">
        <v>2</v>
      </c>
      <c r="C27" s="118" t="s">
        <v>87</v>
      </c>
      <c r="D27" s="109">
        <f>D29</f>
        <v>32400</v>
      </c>
      <c r="E27" s="27" t="s">
        <v>122</v>
      </c>
      <c r="F27" s="27"/>
      <c r="G27" s="27"/>
      <c r="H27" s="27"/>
      <c r="I27" s="27"/>
      <c r="J27" s="27"/>
      <c r="K27" s="27"/>
      <c r="L27" s="27"/>
      <c r="M27" s="27"/>
      <c r="N27" s="28"/>
    </row>
    <row r="28" spans="2:15" s="43" customFormat="1" ht="14.1" customHeight="1" x14ac:dyDescent="0.15">
      <c r="B28" s="217" t="s">
        <v>39</v>
      </c>
      <c r="C28" s="214" t="s">
        <v>87</v>
      </c>
      <c r="D28" s="39" t="s">
        <v>6</v>
      </c>
      <c r="E28" s="14"/>
      <c r="F28" s="14"/>
      <c r="G28" s="14"/>
      <c r="H28" s="14"/>
      <c r="I28" s="14"/>
      <c r="J28" s="14"/>
      <c r="K28" s="14"/>
      <c r="L28" s="14"/>
      <c r="M28" s="14"/>
      <c r="N28" s="15"/>
    </row>
    <row r="29" spans="2:15" s="43" customFormat="1" ht="25.5" customHeight="1" x14ac:dyDescent="0.15">
      <c r="B29" s="218"/>
      <c r="C29" s="215"/>
      <c r="D29" s="24">
        <f>N29</f>
        <v>32400</v>
      </c>
      <c r="E29" s="14" t="s">
        <v>19</v>
      </c>
      <c r="F29" s="14" t="s">
        <v>34</v>
      </c>
      <c r="G29" s="209">
        <f>D11</f>
        <v>108000</v>
      </c>
      <c r="H29" s="210"/>
      <c r="I29" s="210"/>
      <c r="J29" s="211"/>
      <c r="K29" s="49" t="s">
        <v>18</v>
      </c>
      <c r="L29" s="77">
        <v>0.3</v>
      </c>
      <c r="M29" s="14" t="s">
        <v>9</v>
      </c>
      <c r="N29" s="120">
        <f>ROUNDDOWN(D11*L29,0)</f>
        <v>32400</v>
      </c>
    </row>
    <row r="30" spans="2:15" s="64" customFormat="1" ht="5.25" customHeight="1" x14ac:dyDescent="0.15">
      <c r="B30" s="218"/>
      <c r="C30" s="215"/>
      <c r="D30" s="24"/>
      <c r="E30" s="14"/>
      <c r="F30" s="14"/>
      <c r="G30" s="49"/>
      <c r="H30" s="49"/>
      <c r="I30" s="49"/>
      <c r="J30" s="49"/>
      <c r="K30" s="49"/>
      <c r="L30" s="99"/>
      <c r="M30" s="14"/>
      <c r="N30" s="120"/>
    </row>
    <row r="31" spans="2:15" s="64" customFormat="1" ht="22.5" customHeight="1" x14ac:dyDescent="0.15">
      <c r="B31" s="149">
        <v>3</v>
      </c>
      <c r="C31" s="22" t="s">
        <v>24</v>
      </c>
      <c r="D31" s="36">
        <f>D33</f>
        <v>14040</v>
      </c>
      <c r="E31" s="22" t="s">
        <v>123</v>
      </c>
      <c r="F31" s="22"/>
      <c r="G31" s="22"/>
      <c r="H31" s="22"/>
      <c r="I31" s="22"/>
      <c r="J31" s="22"/>
      <c r="K31" s="22"/>
      <c r="L31" s="22"/>
      <c r="M31" s="22"/>
      <c r="N31" s="58"/>
    </row>
    <row r="32" spans="2:15" s="43" customFormat="1" ht="18" customHeight="1" x14ac:dyDescent="0.15">
      <c r="B32" s="217" t="s">
        <v>26</v>
      </c>
      <c r="C32" s="233" t="s">
        <v>158</v>
      </c>
      <c r="D32" s="30" t="s">
        <v>6</v>
      </c>
      <c r="E32" s="14"/>
      <c r="F32" s="14"/>
      <c r="G32" s="14"/>
      <c r="H32" s="14"/>
      <c r="I32" s="14"/>
      <c r="J32" s="14"/>
      <c r="K32" s="14"/>
      <c r="L32" s="14"/>
      <c r="M32" s="14"/>
      <c r="N32" s="15"/>
    </row>
    <row r="33" spans="2:14" s="43" customFormat="1" ht="21.75" customHeight="1" x14ac:dyDescent="0.15">
      <c r="B33" s="218"/>
      <c r="C33" s="208"/>
      <c r="D33" s="30">
        <f>N33</f>
        <v>14040</v>
      </c>
      <c r="E33" s="14" t="s">
        <v>19</v>
      </c>
      <c r="F33" s="14" t="s">
        <v>108</v>
      </c>
      <c r="G33" s="209">
        <f>D11+D27</f>
        <v>140400</v>
      </c>
      <c r="H33" s="210"/>
      <c r="I33" s="210"/>
      <c r="J33" s="211"/>
      <c r="K33" s="49" t="s">
        <v>18</v>
      </c>
      <c r="L33" s="77">
        <v>0.1</v>
      </c>
      <c r="M33" s="14" t="s">
        <v>9</v>
      </c>
      <c r="N33" s="120">
        <f>ROUNDDOWN(G33*L33,0)</f>
        <v>14040</v>
      </c>
    </row>
    <row r="34" spans="2:14" s="43" customFormat="1" ht="6" customHeight="1" x14ac:dyDescent="0.15">
      <c r="B34" s="219"/>
      <c r="C34" s="232"/>
      <c r="D34" s="41"/>
      <c r="E34" s="27"/>
      <c r="F34" s="27"/>
      <c r="G34" s="27"/>
      <c r="H34" s="27"/>
      <c r="I34" s="27"/>
      <c r="J34" s="27"/>
      <c r="K34" s="27"/>
      <c r="L34" s="27"/>
      <c r="M34" s="27"/>
      <c r="N34" s="28"/>
    </row>
    <row r="35" spans="2:14" s="43" customFormat="1" ht="32.1" customHeight="1" x14ac:dyDescent="0.15">
      <c r="B35" s="25" t="s">
        <v>7</v>
      </c>
      <c r="C35" s="28"/>
      <c r="D35" s="41">
        <f>D11+D27+D31</f>
        <v>154440</v>
      </c>
      <c r="E35" s="27"/>
      <c r="F35" s="27"/>
      <c r="G35" s="27"/>
      <c r="H35" s="27"/>
      <c r="I35" s="27"/>
      <c r="J35" s="27"/>
      <c r="K35" s="27"/>
      <c r="L35" s="27"/>
      <c r="M35" s="27"/>
      <c r="N35" s="28"/>
    </row>
    <row r="36" spans="2:14" ht="24" customHeight="1" thickBot="1" x14ac:dyDescent="0.2">
      <c r="C36" s="3"/>
      <c r="D36" s="4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2:14" ht="24" customHeight="1" thickBot="1" x14ac:dyDescent="0.2">
      <c r="C37" s="46"/>
      <c r="D37" s="78" t="s">
        <v>48</v>
      </c>
      <c r="E37" s="3"/>
      <c r="F37" s="3"/>
      <c r="G37" s="3"/>
      <c r="H37" s="3"/>
      <c r="I37" s="3"/>
      <c r="J37" s="3"/>
      <c r="K37" s="3"/>
      <c r="L37" s="3"/>
      <c r="M37" s="3"/>
      <c r="N37" s="166"/>
    </row>
    <row r="38" spans="2:14" ht="24" customHeight="1" x14ac:dyDescent="0.15">
      <c r="C38" s="43"/>
      <c r="D38" s="44"/>
      <c r="E38" s="43"/>
      <c r="F38" s="43"/>
      <c r="G38" s="43"/>
      <c r="H38" s="45"/>
      <c r="I38" s="43"/>
      <c r="J38" s="43"/>
      <c r="K38" s="43"/>
      <c r="L38" s="43"/>
      <c r="M38" s="43"/>
      <c r="N38" s="3"/>
    </row>
  </sheetData>
  <sheetProtection sheet="1" scenarios="1" formatCells="0"/>
  <mergeCells count="28">
    <mergeCell ref="C7:C8"/>
    <mergeCell ref="B15:B17"/>
    <mergeCell ref="C15:C17"/>
    <mergeCell ref="F16:G16"/>
    <mergeCell ref="B18:B20"/>
    <mergeCell ref="C18:C20"/>
    <mergeCell ref="D7:D8"/>
    <mergeCell ref="E7:N8"/>
    <mergeCell ref="B2:K2"/>
    <mergeCell ref="B3:N3"/>
    <mergeCell ref="B4:N4"/>
    <mergeCell ref="B5:N5"/>
    <mergeCell ref="M1:N1"/>
    <mergeCell ref="L2:N2"/>
    <mergeCell ref="B32:B34"/>
    <mergeCell ref="C32:C34"/>
    <mergeCell ref="G33:J33"/>
    <mergeCell ref="B24:B26"/>
    <mergeCell ref="C24:C26"/>
    <mergeCell ref="G25:J25"/>
    <mergeCell ref="B28:B30"/>
    <mergeCell ref="C28:C30"/>
    <mergeCell ref="G29:J29"/>
    <mergeCell ref="B21:B23"/>
    <mergeCell ref="C21:C23"/>
    <mergeCell ref="B12:B14"/>
    <mergeCell ref="C12:C14"/>
    <mergeCell ref="F13:G13"/>
  </mergeCells>
  <phoneticPr fontId="2"/>
  <printOptions horizontalCentered="1"/>
  <pageMargins left="0.31496062992125984" right="0.31496062992125984" top="0.74803149606299213" bottom="0.35433070866141736" header="0.31496062992125984" footer="0.31496062992125984"/>
  <pageSetup paperSize="9" orientation="portrait" r:id="rId1"/>
  <headerFooter>
    <oddHeader>&amp;R&amp;"Times New Roman,標準"SOP No. HA000117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3-1①IRB（初年度 ・複数年度）</vt:lpstr>
      <vt:lpstr>3-1②IRB（次年度以降）</vt:lpstr>
      <vt:lpstr>3-2 固定費</vt:lpstr>
      <vt:lpstr>3-3変動費（実施症例）</vt:lpstr>
      <vt:lpstr>3-4変動費（観察期脱落症例） </vt:lpstr>
      <vt:lpstr>3-5　変動費（体外診）</vt:lpstr>
      <vt:lpstr>3-6変動費（SMO委託_実施症例）</vt:lpstr>
      <vt:lpstr>3-7変動費（SMO委託_観察期脱落症例）</vt:lpstr>
      <vt:lpstr>3-8　変動費（体外診_SMO委託）</vt:lpstr>
      <vt:lpstr>'3-1①IRB（初年度 ・複数年度）'!Print_Area</vt:lpstr>
      <vt:lpstr>'3-1②IRB（次年度以降）'!Print_Area</vt:lpstr>
      <vt:lpstr>'3-2 固定費'!Print_Area</vt:lpstr>
      <vt:lpstr>'3-3変動費（実施症例）'!Print_Area</vt:lpstr>
      <vt:lpstr>'3-4変動費（観察期脱落症例） '!Print_Area</vt:lpstr>
      <vt:lpstr>'3-5　変動費（体外診）'!Print_Area</vt:lpstr>
      <vt:lpstr>'3-6変動費（SMO委託_実施症例）'!Print_Area</vt:lpstr>
      <vt:lpstr>'3-7変動費（SMO委託_観察期脱落症例）'!Print_Area</vt:lpstr>
      <vt:lpstr>'3-8　変動費（体外診_SMO委託）'!Print_Area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野原  稔</dc:creator>
  <cp:lastModifiedBy>Rinshoukenkyu</cp:lastModifiedBy>
  <cp:lastPrinted>2023-08-04T05:35:52Z</cp:lastPrinted>
  <dcterms:created xsi:type="dcterms:W3CDTF">2007-06-29T05:28:48Z</dcterms:created>
  <dcterms:modified xsi:type="dcterms:W3CDTF">2023-09-11T23:50:56Z</dcterms:modified>
</cp:coreProperties>
</file>